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C:\Users\DELL1\Desktop\Export\"/>
    </mc:Choice>
  </mc:AlternateContent>
  <xr:revisionPtr revIDLastSave="0" documentId="12_ncr:500000_{01586B92-064B-4803-A148-B9D0823DD181}" xr6:coauthVersionLast="31" xr6:coauthVersionMax="31" xr10:uidLastSave="{00000000-0000-0000-0000-000000000000}"/>
  <bookViews>
    <workbookView xWindow="0" yWindow="0" windowWidth="23040" windowHeight="8685" activeTab="2" xr2:uid="{00000000-000D-0000-FFFF-FFFF00000000}"/>
  </bookViews>
  <sheets>
    <sheet name="Rekapitulace stavby" sheetId="1" r:id="rId1"/>
    <sheet name="101 - Komunikace - ul. Re..." sheetId="2" r:id="rId2"/>
    <sheet name="00 - Všeobecné podmínky" sheetId="3" r:id="rId3"/>
  </sheets>
  <definedNames>
    <definedName name="_xlnm._FilterDatabase" localSheetId="2" hidden="1">'00 - Všeobecné podmínky'!$C$77:$K$97</definedName>
    <definedName name="_xlnm._FilterDatabase" localSheetId="1" hidden="1">'101 - Komunikace - ul. Re...'!$C$82:$K$240</definedName>
    <definedName name="_xlnm.Print_Titles" localSheetId="2">'00 - Všeobecné podmínky'!$77:$77</definedName>
    <definedName name="_xlnm.Print_Titles" localSheetId="1">'101 - Komunikace - ul. Re...'!$82:$82</definedName>
    <definedName name="_xlnm.Print_Titles" localSheetId="0">'Rekapitulace stavby'!$49:$49</definedName>
    <definedName name="_xlnm.Print_Area" localSheetId="2">'00 - Všeobecné podmínky'!$C$4:$J$36,'00 - Všeobecné podmínky'!$C$42:$J$59,'00 - Všeobecné podmínky'!$C$65:$K$97</definedName>
    <definedName name="_xlnm.Print_Area" localSheetId="1">'101 - Komunikace - ul. Re...'!$C$4:$J$36,'101 - Komunikace - ul. Re...'!$C$42:$J$64,'101 - Komunikace - ul. Re...'!$C$70:$K$240</definedName>
    <definedName name="_xlnm.Print_Area" localSheetId="0">'Rekapitulace stavby'!$D$4:$AO$33,'Rekapitulace stavby'!$C$39:$AQ$54</definedName>
  </definedNames>
  <calcPr calcId="162913"/>
</workbook>
</file>

<file path=xl/calcChain.xml><?xml version="1.0" encoding="utf-8"?>
<calcChain xmlns="http://schemas.openxmlformats.org/spreadsheetml/2006/main">
  <c r="AY53" i="1" l="1"/>
  <c r="AX53" i="1"/>
  <c r="BI96" i="3"/>
  <c r="BH96" i="3"/>
  <c r="BG96" i="3"/>
  <c r="BF96" i="3"/>
  <c r="T96" i="3"/>
  <c r="R96" i="3"/>
  <c r="P96" i="3"/>
  <c r="BK96" i="3"/>
  <c r="J96" i="3"/>
  <c r="BE96" i="3"/>
  <c r="BI94" i="3"/>
  <c r="BH94" i="3"/>
  <c r="BG94" i="3"/>
  <c r="BF94" i="3"/>
  <c r="T94" i="3"/>
  <c r="R94" i="3"/>
  <c r="P94" i="3"/>
  <c r="BK94" i="3"/>
  <c r="J94" i="3"/>
  <c r="BE94" i="3"/>
  <c r="BI92" i="3"/>
  <c r="BH92" i="3"/>
  <c r="BG92" i="3"/>
  <c r="BF92" i="3"/>
  <c r="T92" i="3"/>
  <c r="R92" i="3"/>
  <c r="P92" i="3"/>
  <c r="BK92" i="3"/>
  <c r="J92" i="3"/>
  <c r="BE92" i="3"/>
  <c r="BI90" i="3"/>
  <c r="BH90" i="3"/>
  <c r="BG90" i="3"/>
  <c r="BF90" i="3"/>
  <c r="T90" i="3"/>
  <c r="R90" i="3"/>
  <c r="P90" i="3"/>
  <c r="BK90" i="3"/>
  <c r="J90" i="3"/>
  <c r="BE90" i="3"/>
  <c r="BI87" i="3"/>
  <c r="BH87" i="3"/>
  <c r="BG87" i="3"/>
  <c r="BF87" i="3"/>
  <c r="T87" i="3"/>
  <c r="R87" i="3"/>
  <c r="P87" i="3"/>
  <c r="BK87" i="3"/>
  <c r="J87" i="3"/>
  <c r="BE87" i="3"/>
  <c r="BI85" i="3"/>
  <c r="BH85" i="3"/>
  <c r="BG85" i="3"/>
  <c r="BF85" i="3"/>
  <c r="T85" i="3"/>
  <c r="R85" i="3"/>
  <c r="R80" i="3" s="1"/>
  <c r="R79" i="3" s="1"/>
  <c r="R78" i="3" s="1"/>
  <c r="P85" i="3"/>
  <c r="BK85" i="3"/>
  <c r="J85" i="3"/>
  <c r="BE85" i="3"/>
  <c r="BI83" i="3"/>
  <c r="BH83" i="3"/>
  <c r="BG83" i="3"/>
  <c r="BF83" i="3"/>
  <c r="T83" i="3"/>
  <c r="R83" i="3"/>
  <c r="P83" i="3"/>
  <c r="BK83" i="3"/>
  <c r="J83" i="3"/>
  <c r="BE83" i="3"/>
  <c r="BI81" i="3"/>
  <c r="F34" i="3"/>
  <c r="BD53" i="1" s="1"/>
  <c r="BH81" i="3"/>
  <c r="F33" i="3" s="1"/>
  <c r="BC53" i="1" s="1"/>
  <c r="BG81" i="3"/>
  <c r="F32" i="3"/>
  <c r="BB53" i="1" s="1"/>
  <c r="BF81" i="3"/>
  <c r="F31" i="3" s="1"/>
  <c r="BA53" i="1" s="1"/>
  <c r="T81" i="3"/>
  <c r="T80" i="3"/>
  <c r="T79" i="3" s="1"/>
  <c r="T78" i="3" s="1"/>
  <c r="R81" i="3"/>
  <c r="P81" i="3"/>
  <c r="P80" i="3"/>
  <c r="P79" i="3" s="1"/>
  <c r="P78" i="3" s="1"/>
  <c r="AU53" i="1" s="1"/>
  <c r="BK81" i="3"/>
  <c r="BK80" i="3" s="1"/>
  <c r="J81" i="3"/>
  <c r="BE81" i="3"/>
  <c r="F30" i="3" s="1"/>
  <c r="AZ53" i="1" s="1"/>
  <c r="J74" i="3"/>
  <c r="F72" i="3"/>
  <c r="E70" i="3"/>
  <c r="J51" i="3"/>
  <c r="F49" i="3"/>
  <c r="E47" i="3"/>
  <c r="J18" i="3"/>
  <c r="E18" i="3"/>
  <c r="F52" i="3" s="1"/>
  <c r="F75" i="3"/>
  <c r="J17" i="3"/>
  <c r="J15" i="3"/>
  <c r="E15" i="3"/>
  <c r="F51" i="3" s="1"/>
  <c r="J14" i="3"/>
  <c r="J12" i="3"/>
  <c r="J49" i="3" s="1"/>
  <c r="E7" i="3"/>
  <c r="E45" i="3" s="1"/>
  <c r="E68" i="3"/>
  <c r="AY52" i="1"/>
  <c r="AX52" i="1"/>
  <c r="BI238" i="2"/>
  <c r="BH238" i="2"/>
  <c r="BG238" i="2"/>
  <c r="BF238" i="2"/>
  <c r="T238" i="2"/>
  <c r="R238" i="2"/>
  <c r="P238" i="2"/>
  <c r="BK238" i="2"/>
  <c r="J238" i="2"/>
  <c r="BE238" i="2" s="1"/>
  <c r="BI234" i="2"/>
  <c r="BH234" i="2"/>
  <c r="BG234" i="2"/>
  <c r="BF234" i="2"/>
  <c r="T234" i="2"/>
  <c r="R234" i="2"/>
  <c r="P234" i="2"/>
  <c r="P229" i="2" s="1"/>
  <c r="BK234" i="2"/>
  <c r="J234" i="2"/>
  <c r="BE234" i="2"/>
  <c r="BI232" i="2"/>
  <c r="BH232" i="2"/>
  <c r="BG232" i="2"/>
  <c r="BF232" i="2"/>
  <c r="T232" i="2"/>
  <c r="T229" i="2" s="1"/>
  <c r="R232" i="2"/>
  <c r="P232" i="2"/>
  <c r="BK232" i="2"/>
  <c r="J232" i="2"/>
  <c r="BE232" i="2" s="1"/>
  <c r="BI230" i="2"/>
  <c r="BH230" i="2"/>
  <c r="BG230" i="2"/>
  <c r="BF230" i="2"/>
  <c r="T230" i="2"/>
  <c r="R230" i="2"/>
  <c r="R229" i="2" s="1"/>
  <c r="P230" i="2"/>
  <c r="BK230" i="2"/>
  <c r="BK229" i="2" s="1"/>
  <c r="J229" i="2" s="1"/>
  <c r="J63" i="2" s="1"/>
  <c r="J230" i="2"/>
  <c r="BE230" i="2"/>
  <c r="BI226" i="2"/>
  <c r="BH226" i="2"/>
  <c r="BG226" i="2"/>
  <c r="BF226" i="2"/>
  <c r="T226" i="2"/>
  <c r="R226" i="2"/>
  <c r="P226" i="2"/>
  <c r="BK226" i="2"/>
  <c r="J226" i="2"/>
  <c r="BE226" i="2"/>
  <c r="BI223" i="2"/>
  <c r="BH223" i="2"/>
  <c r="BG223" i="2"/>
  <c r="BF223" i="2"/>
  <c r="T223" i="2"/>
  <c r="R223" i="2"/>
  <c r="P223" i="2"/>
  <c r="BK223" i="2"/>
  <c r="J223" i="2"/>
  <c r="BE223" i="2" s="1"/>
  <c r="BI220" i="2"/>
  <c r="BH220" i="2"/>
  <c r="BG220" i="2"/>
  <c r="BF220" i="2"/>
  <c r="T220" i="2"/>
  <c r="R220" i="2"/>
  <c r="P220" i="2"/>
  <c r="BK220" i="2"/>
  <c r="J220" i="2"/>
  <c r="BE220" i="2"/>
  <c r="BI217" i="2"/>
  <c r="BH217" i="2"/>
  <c r="BG217" i="2"/>
  <c r="BF217" i="2"/>
  <c r="T217" i="2"/>
  <c r="R217" i="2"/>
  <c r="P217" i="2"/>
  <c r="BK217" i="2"/>
  <c r="J217" i="2"/>
  <c r="BE217" i="2" s="1"/>
  <c r="BI215" i="2"/>
  <c r="BH215" i="2"/>
  <c r="BG215" i="2"/>
  <c r="BF215" i="2"/>
  <c r="T215" i="2"/>
  <c r="R215" i="2"/>
  <c r="P215" i="2"/>
  <c r="BK215" i="2"/>
  <c r="J215" i="2"/>
  <c r="BE215" i="2"/>
  <c r="BI205" i="2"/>
  <c r="BH205" i="2"/>
  <c r="BG205" i="2"/>
  <c r="BF205" i="2"/>
  <c r="T205" i="2"/>
  <c r="R205" i="2"/>
  <c r="P205" i="2"/>
  <c r="BK205" i="2"/>
  <c r="J205" i="2"/>
  <c r="BE205" i="2" s="1"/>
  <c r="BI203" i="2"/>
  <c r="BH203" i="2"/>
  <c r="BG203" i="2"/>
  <c r="BF203" i="2"/>
  <c r="T203" i="2"/>
  <c r="R203" i="2"/>
  <c r="P203" i="2"/>
  <c r="BK203" i="2"/>
  <c r="J203" i="2"/>
  <c r="BE203" i="2"/>
  <c r="BI201" i="2"/>
  <c r="BH201" i="2"/>
  <c r="BG201" i="2"/>
  <c r="BF201" i="2"/>
  <c r="T201" i="2"/>
  <c r="T200" i="2" s="1"/>
  <c r="R201" i="2"/>
  <c r="R200" i="2"/>
  <c r="P201" i="2"/>
  <c r="P200" i="2" s="1"/>
  <c r="BK201" i="2"/>
  <c r="BK200" i="2"/>
  <c r="J200" i="2"/>
  <c r="J62" i="2" s="1"/>
  <c r="J201" i="2"/>
  <c r="BE201" i="2" s="1"/>
  <c r="BI198" i="2"/>
  <c r="BH198" i="2"/>
  <c r="BG198" i="2"/>
  <c r="BF198" i="2"/>
  <c r="T198" i="2"/>
  <c r="T195" i="2" s="1"/>
  <c r="R198" i="2"/>
  <c r="P198" i="2"/>
  <c r="BK198" i="2"/>
  <c r="J198" i="2"/>
  <c r="BE198" i="2" s="1"/>
  <c r="BI196" i="2"/>
  <c r="BH196" i="2"/>
  <c r="BG196" i="2"/>
  <c r="BF196" i="2"/>
  <c r="T196" i="2"/>
  <c r="R196" i="2"/>
  <c r="R195" i="2" s="1"/>
  <c r="P196" i="2"/>
  <c r="P195" i="2"/>
  <c r="BK196" i="2"/>
  <c r="BK195" i="2" s="1"/>
  <c r="J195" i="2" s="1"/>
  <c r="J61" i="2" s="1"/>
  <c r="J196" i="2"/>
  <c r="BE196" i="2"/>
  <c r="BI190" i="2"/>
  <c r="BH190" i="2"/>
  <c r="BG190" i="2"/>
  <c r="BF190" i="2"/>
  <c r="T190" i="2"/>
  <c r="R190" i="2"/>
  <c r="P190" i="2"/>
  <c r="BK190" i="2"/>
  <c r="J190" i="2"/>
  <c r="BE190" i="2"/>
  <c r="BI186" i="2"/>
  <c r="BH186" i="2"/>
  <c r="BG186" i="2"/>
  <c r="BF186" i="2"/>
  <c r="T186" i="2"/>
  <c r="R186" i="2"/>
  <c r="P186" i="2"/>
  <c r="BK186" i="2"/>
  <c r="J186" i="2"/>
  <c r="BE186" i="2" s="1"/>
  <c r="BI183" i="2"/>
  <c r="BH183" i="2"/>
  <c r="BG183" i="2"/>
  <c r="BF183" i="2"/>
  <c r="T183" i="2"/>
  <c r="R183" i="2"/>
  <c r="P183" i="2"/>
  <c r="BK183" i="2"/>
  <c r="J183" i="2"/>
  <c r="BE183" i="2"/>
  <c r="BI179" i="2"/>
  <c r="BH179" i="2"/>
  <c r="BG179" i="2"/>
  <c r="BF179" i="2"/>
  <c r="T179" i="2"/>
  <c r="R179" i="2"/>
  <c r="P179" i="2"/>
  <c r="BK179" i="2"/>
  <c r="J179" i="2"/>
  <c r="BE179" i="2" s="1"/>
  <c r="BI175" i="2"/>
  <c r="BH175" i="2"/>
  <c r="BG175" i="2"/>
  <c r="BF175" i="2"/>
  <c r="T175" i="2"/>
  <c r="R175" i="2"/>
  <c r="P175" i="2"/>
  <c r="BK175" i="2"/>
  <c r="J175" i="2"/>
  <c r="BE175" i="2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/>
  <c r="BI166" i="2"/>
  <c r="BH166" i="2"/>
  <c r="BG166" i="2"/>
  <c r="BF166" i="2"/>
  <c r="T166" i="2"/>
  <c r="R166" i="2"/>
  <c r="P166" i="2"/>
  <c r="BK166" i="2"/>
  <c r="J166" i="2"/>
  <c r="BE166" i="2" s="1"/>
  <c r="BI163" i="2"/>
  <c r="BH163" i="2"/>
  <c r="BG163" i="2"/>
  <c r="BF163" i="2"/>
  <c r="T163" i="2"/>
  <c r="R163" i="2"/>
  <c r="P163" i="2"/>
  <c r="BK163" i="2"/>
  <c r="J163" i="2"/>
  <c r="BE163" i="2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BK148" i="2"/>
  <c r="J148" i="2"/>
  <c r="BE148" i="2"/>
  <c r="BI145" i="2"/>
  <c r="BH145" i="2"/>
  <c r="BG145" i="2"/>
  <c r="BF145" i="2"/>
  <c r="T145" i="2"/>
  <c r="T144" i="2" s="1"/>
  <c r="R145" i="2"/>
  <c r="R144" i="2"/>
  <c r="P145" i="2"/>
  <c r="P144" i="2" s="1"/>
  <c r="BK145" i="2"/>
  <c r="BK144" i="2"/>
  <c r="J144" i="2"/>
  <c r="J60" i="2" s="1"/>
  <c r="J145" i="2"/>
  <c r="BE145" i="2" s="1"/>
  <c r="BI141" i="2"/>
  <c r="BH141" i="2"/>
  <c r="BG141" i="2"/>
  <c r="BF141" i="2"/>
  <c r="T141" i="2"/>
  <c r="T137" i="2" s="1"/>
  <c r="R141" i="2"/>
  <c r="P141" i="2"/>
  <c r="BK141" i="2"/>
  <c r="J141" i="2"/>
  <c r="BE141" i="2" s="1"/>
  <c r="BI138" i="2"/>
  <c r="BH138" i="2"/>
  <c r="BG138" i="2"/>
  <c r="BF138" i="2"/>
  <c r="T138" i="2"/>
  <c r="R138" i="2"/>
  <c r="R137" i="2" s="1"/>
  <c r="R84" i="2" s="1"/>
  <c r="R83" i="2" s="1"/>
  <c r="P138" i="2"/>
  <c r="P137" i="2"/>
  <c r="BK138" i="2"/>
  <c r="BK137" i="2" s="1"/>
  <c r="J137" i="2" s="1"/>
  <c r="J59" i="2" s="1"/>
  <c r="J138" i="2"/>
  <c r="BE138" i="2"/>
  <c r="BI135" i="2"/>
  <c r="BH135" i="2"/>
  <c r="BG135" i="2"/>
  <c r="BF135" i="2"/>
  <c r="T135" i="2"/>
  <c r="R135" i="2"/>
  <c r="P135" i="2"/>
  <c r="BK135" i="2"/>
  <c r="J135" i="2"/>
  <c r="BE135" i="2"/>
  <c r="BI131" i="2"/>
  <c r="BH131" i="2"/>
  <c r="BG131" i="2"/>
  <c r="BF131" i="2"/>
  <c r="T131" i="2"/>
  <c r="R131" i="2"/>
  <c r="P131" i="2"/>
  <c r="BK131" i="2"/>
  <c r="J131" i="2"/>
  <c r="BE131" i="2" s="1"/>
  <c r="BI128" i="2"/>
  <c r="BH128" i="2"/>
  <c r="BG128" i="2"/>
  <c r="BF128" i="2"/>
  <c r="T128" i="2"/>
  <c r="R128" i="2"/>
  <c r="P128" i="2"/>
  <c r="BK128" i="2"/>
  <c r="J128" i="2"/>
  <c r="BE128" i="2"/>
  <c r="BI121" i="2"/>
  <c r="BH121" i="2"/>
  <c r="BG121" i="2"/>
  <c r="BF121" i="2"/>
  <c r="T121" i="2"/>
  <c r="R121" i="2"/>
  <c r="P121" i="2"/>
  <c r="BK121" i="2"/>
  <c r="J121" i="2"/>
  <c r="BE121" i="2" s="1"/>
  <c r="BI117" i="2"/>
  <c r="BH117" i="2"/>
  <c r="BG117" i="2"/>
  <c r="BF117" i="2"/>
  <c r="T117" i="2"/>
  <c r="R117" i="2"/>
  <c r="P117" i="2"/>
  <c r="BK117" i="2"/>
  <c r="J117" i="2"/>
  <c r="BE117" i="2"/>
  <c r="BI114" i="2"/>
  <c r="BH114" i="2"/>
  <c r="BG114" i="2"/>
  <c r="BF114" i="2"/>
  <c r="T114" i="2"/>
  <c r="R114" i="2"/>
  <c r="P114" i="2"/>
  <c r="BK114" i="2"/>
  <c r="J114" i="2"/>
  <c r="BE114" i="2" s="1"/>
  <c r="BI109" i="2"/>
  <c r="BH109" i="2"/>
  <c r="BG109" i="2"/>
  <c r="BF109" i="2"/>
  <c r="T109" i="2"/>
  <c r="R109" i="2"/>
  <c r="P109" i="2"/>
  <c r="BK109" i="2"/>
  <c r="J109" i="2"/>
  <c r="BE109" i="2"/>
  <c r="BI106" i="2"/>
  <c r="BH106" i="2"/>
  <c r="BG106" i="2"/>
  <c r="BF106" i="2"/>
  <c r="T106" i="2"/>
  <c r="R106" i="2"/>
  <c r="P106" i="2"/>
  <c r="BK106" i="2"/>
  <c r="J106" i="2"/>
  <c r="BE106" i="2" s="1"/>
  <c r="BI100" i="2"/>
  <c r="BH100" i="2"/>
  <c r="BG100" i="2"/>
  <c r="BF100" i="2"/>
  <c r="T100" i="2"/>
  <c r="R100" i="2"/>
  <c r="P100" i="2"/>
  <c r="BK100" i="2"/>
  <c r="J100" i="2"/>
  <c r="BE100" i="2"/>
  <c r="BI97" i="2"/>
  <c r="BH97" i="2"/>
  <c r="BG97" i="2"/>
  <c r="BF97" i="2"/>
  <c r="T97" i="2"/>
  <c r="T85" i="2" s="1"/>
  <c r="T84" i="2" s="1"/>
  <c r="T83" i="2" s="1"/>
  <c r="R97" i="2"/>
  <c r="P97" i="2"/>
  <c r="BK97" i="2"/>
  <c r="J97" i="2"/>
  <c r="BE97" i="2" s="1"/>
  <c r="BI95" i="2"/>
  <c r="BH95" i="2"/>
  <c r="BG95" i="2"/>
  <c r="F32" i="2" s="1"/>
  <c r="BB52" i="1" s="1"/>
  <c r="BB51" i="1" s="1"/>
  <c r="BF95" i="2"/>
  <c r="T95" i="2"/>
  <c r="R95" i="2"/>
  <c r="P95" i="2"/>
  <c r="P85" i="2" s="1"/>
  <c r="BK95" i="2"/>
  <c r="J95" i="2"/>
  <c r="BE95" i="2"/>
  <c r="BI86" i="2"/>
  <c r="F34" i="2" s="1"/>
  <c r="BD52" i="1" s="1"/>
  <c r="BD51" i="1" s="1"/>
  <c r="W30" i="1" s="1"/>
  <c r="BH86" i="2"/>
  <c r="F33" i="2"/>
  <c r="BC52" i="1" s="1"/>
  <c r="BG86" i="2"/>
  <c r="BF86" i="2"/>
  <c r="J31" i="2" s="1"/>
  <c r="AW52" i="1" s="1"/>
  <c r="F31" i="2"/>
  <c r="BA52" i="1" s="1"/>
  <c r="BA51" i="1" s="1"/>
  <c r="T86" i="2"/>
  <c r="R86" i="2"/>
  <c r="R85" i="2"/>
  <c r="P86" i="2"/>
  <c r="BK86" i="2"/>
  <c r="BK85" i="2"/>
  <c r="J86" i="2"/>
  <c r="BE86" i="2" s="1"/>
  <c r="J79" i="2"/>
  <c r="F77" i="2"/>
  <c r="E75" i="2"/>
  <c r="J51" i="2"/>
  <c r="F49" i="2"/>
  <c r="E47" i="2"/>
  <c r="J18" i="2"/>
  <c r="E18" i="2"/>
  <c r="F80" i="2" s="1"/>
  <c r="F52" i="2"/>
  <c r="J17" i="2"/>
  <c r="J15" i="2"/>
  <c r="E15" i="2"/>
  <c r="F79" i="2"/>
  <c r="F51" i="2"/>
  <c r="J14" i="2"/>
  <c r="J12" i="2"/>
  <c r="J77" i="2"/>
  <c r="J49" i="2"/>
  <c r="E7" i="2"/>
  <c r="E73" i="2" s="1"/>
  <c r="E45" i="2"/>
  <c r="AS51" i="1"/>
  <c r="L47" i="1"/>
  <c r="AM46" i="1"/>
  <c r="L46" i="1"/>
  <c r="AM44" i="1"/>
  <c r="L44" i="1"/>
  <c r="L42" i="1"/>
  <c r="L41" i="1"/>
  <c r="AX51" i="1" l="1"/>
  <c r="W28" i="1"/>
  <c r="BK84" i="2"/>
  <c r="AW51" i="1"/>
  <c r="AK27" i="1" s="1"/>
  <c r="W27" i="1"/>
  <c r="J80" i="3"/>
  <c r="J58" i="3" s="1"/>
  <c r="BK79" i="3"/>
  <c r="F30" i="2"/>
  <c r="AZ52" i="1" s="1"/>
  <c r="AZ51" i="1" s="1"/>
  <c r="J30" i="2"/>
  <c r="AV52" i="1" s="1"/>
  <c r="AT52" i="1" s="1"/>
  <c r="P84" i="2"/>
  <c r="P83" i="2" s="1"/>
  <c r="AU52" i="1" s="1"/>
  <c r="AU51" i="1" s="1"/>
  <c r="BC51" i="1"/>
  <c r="J85" i="2"/>
  <c r="J58" i="2" s="1"/>
  <c r="J72" i="3"/>
  <c r="F74" i="3"/>
  <c r="J30" i="3"/>
  <c r="AV53" i="1" s="1"/>
  <c r="J31" i="3"/>
  <c r="AW53" i="1" s="1"/>
  <c r="AT53" i="1" l="1"/>
  <c r="AY51" i="1"/>
  <c r="W29" i="1"/>
  <c r="BK78" i="3"/>
  <c r="J78" i="3" s="1"/>
  <c r="J79" i="3"/>
  <c r="J57" i="3" s="1"/>
  <c r="BK83" i="2"/>
  <c r="J83" i="2" s="1"/>
  <c r="J84" i="2"/>
  <c r="J57" i="2" s="1"/>
  <c r="AV51" i="1"/>
  <c r="W26" i="1"/>
  <c r="J56" i="3" l="1"/>
  <c r="J27" i="3"/>
  <c r="AT51" i="1"/>
  <c r="AK26" i="1"/>
  <c r="J56" i="2"/>
  <c r="J27" i="2"/>
  <c r="J36" i="2" l="1"/>
  <c r="AG52" i="1"/>
  <c r="AG53" i="1"/>
  <c r="AN53" i="1" s="1"/>
  <c r="J36" i="3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<sst xmlns="http://schemas.openxmlformats.org/spreadsheetml/2006/main" count="1921" uniqueCount="431">
  <si>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</si>
  <si>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</si>
  <si>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</si>
  <si>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</si>
  <si>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</si>
  <si>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</si>
  <si>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</si>
  <si>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{50b9adc6-b6e5-43d9-b4e9-7c532add01c4}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</si>
  <si>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</si>
  <si>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</si>
  <si>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</si>
  <si>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</si>
  <si>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</si>
  <si>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</si>
  <si>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</si>
  <si>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</si>
  <si>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</si>
  <si>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2015191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</si>
  <si>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</si>
  <si>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</si>
  <si>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III/32916 Poděbrady, ul. Revoluční - SO101</t>
  </si>
  <si>
    <t>KSO:</t>
  </si>
  <si>
    <t>CC-CZ:</t>
  </si>
  <si>
    <t>Místo:</t>
  </si>
  <si>
    <t xml:space="preserve"> </t>
  </si>
  <si>
    <t>Datum:</t>
  </si>
  <si>
    <t>10. 8. 2017</t>
  </si>
  <si>
    <t>Zadavatel:</t>
  </si>
  <si>
    <t>IČ:</t>
  </si>
  <si>
    <t>DIČ:</t>
  </si>
  <si>
    <t>Uchazeč:</t>
  </si>
  <si>
    <t>Vyplň údaj</t>
  </si>
  <si>
    <t>Projektant:</t>
  </si>
  <si>
    <t>02992485</t>
  </si>
  <si>
    <t>Forvia CZ,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</si>
  <si>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</si>
  <si>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</si>
  <si>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</si>
  <si>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</si>
  <si>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</si>
  <si>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</si>
  <si>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</si>
  <si>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</si>
  <si>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</si>
  <si>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</si>
  <si>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</si>
  <si>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</si>
  <si>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</si>
  <si>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</si>
  <si>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</si>
  <si>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</si>
  <si>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</si>
  <si>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</si>
  <si>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</si>
  <si>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</si>
  <si>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</si>
  <si>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</si>
  <si>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</si>
  <si>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</si>
  <si>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</si>
  <si>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</si>
  <si>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</si>
  <si>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</si>
  <si>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</si>
  <si>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</si>
  <si>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</si>
  <si>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</si>
  <si>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</si>
  <si>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</si>
  <si>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</si>
  <si>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</si>
  <si>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</si>
  <si>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</si>
  <si>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</si>
  <si>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</si>
  <si>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</si>
  <si>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</si>
  <si>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Komunikace - ul. Revoluční</t>
  </si>
  <si>
    <t>STA</t>
  </si>
  <si>
    <t>1</t>
  </si>
  <si>
    <t>{e6d8ac51-3e8a-421f-994b-72322aca205f}</t>
  </si>
  <si>
    <t>2</t>
  </si>
  <si>
    <t>00</t>
  </si>
  <si>
    <t>Všeobecné podmínky</t>
  </si>
  <si>
    <t>{6c236567-31eb-412a-94a9-38b9b5cb5d85}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</si>
  <si>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</si>
  <si>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</si>
  <si>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</si>
  <si>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</si>
  <si>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</si>
  <si>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</si>
  <si>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</si>
  <si>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101 - Komunikace - ul. Revoluční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</si>
  <si>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</si>
  <si>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</si>
  <si>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</si>
  <si>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</si>
  <si>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</si>
  <si>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</si>
  <si>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</si>
  <si>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</si>
  <si>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</si>
  <si>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</si>
  <si>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</si>
  <si>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N00 - VŠEOBECNÉ PODMÍNKY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</si>
  <si>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</si>
  <si>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</si>
  <si>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</si>
  <si>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</si>
  <si>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</si>
  <si>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</si>
  <si>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</si>
  <si>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</si>
  <si>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</si>
  <si>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</si>
  <si>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</si>
  <si>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</si>
  <si>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</si>
  <si>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</si>
  <si>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</si>
  <si>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</si>
  <si>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</si>
  <si>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</si>
  <si>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</si>
  <si>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113138</t>
  </si>
  <si>
    <t>ODSTRANĚNÍ KRYTU ZPEVNĚNÝCH PLOCH S ASFALT POJIVEM, ODVOZ DO 20KM</t>
  </si>
  <si>
    <t>M3</t>
  </si>
  <si>
    <t>OTSKP-SPK 2017</t>
  </si>
  <si>
    <t>4</t>
  </si>
  <si>
    <t>-606346357</t>
  </si>
  <si>
    <t>PP</t>
  </si>
  <si>
    <t>Technická specifikace: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</si>
  <si>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</t>
  </si>
  <si>
    <t>Poznámka k položce:
povinný odkup materiálu zhotovitelem</t>
  </si>
  <si>
    <t>VV</t>
  </si>
  <si>
    <t>"jeseniova"75*0,12</t>
  </si>
  <si>
    <t>"Rokycanova"60*0,12</t>
  </si>
  <si>
    <t>"Taboritská"80*0,12</t>
  </si>
  <si>
    <t>"Karla Hampla"65*0,12</t>
  </si>
  <si>
    <t>"Na Zádušce"40*0,12</t>
  </si>
  <si>
    <t>"Parkovací záliv"75*0,12</t>
  </si>
  <si>
    <t>113178</t>
  </si>
  <si>
    <t>ODSTRAN KRYTU ZPEVNĚNÝCH PLOCH Z DLAŽEB KOSTEK, ODVOZ DO 20KM</t>
  </si>
  <si>
    <t>-157054406</t>
  </si>
  <si>
    <t>3</t>
  </si>
  <si>
    <t>113188</t>
  </si>
  <si>
    <t>ODSTRANĚNÍ KRYTU ZPEVNĚNÝCH PLOCH Z DLAŽDIC, ODVOZ DO 20KM</t>
  </si>
  <si>
    <t>161585776</t>
  </si>
  <si>
    <t xml:space="preserve">Technická specifikace: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
</t>
  </si>
  <si>
    <t>"staré chodníky"180+25</t>
  </si>
  <si>
    <t>113328</t>
  </si>
  <si>
    <t>ODSTRAN PODKL ZPEVNĚNÝCH PLOCH Z KAMENIVA NESTMEL, ODVOZ DO 20KM</t>
  </si>
  <si>
    <t>-2098205764</t>
  </si>
  <si>
    <t>"podkladní vrstvy pod kostkami"2800*1,1*0,32</t>
  </si>
  <si>
    <t>"podkladní vrstvy pod asfaltovými konstrukcemi"(4000-2800-430)*0,32</t>
  </si>
  <si>
    <t>"staré chodníky"(180+25)*0,1</t>
  </si>
  <si>
    <t>"parkovací záliv"75*0,3</t>
  </si>
  <si>
    <t>5</t>
  </si>
  <si>
    <t>113544</t>
  </si>
  <si>
    <t>ODSTRANĚNÍ OBRUB Z KRAJNÍKŮ, ODVOZ DO 5KM</t>
  </si>
  <si>
    <t>M</t>
  </si>
  <si>
    <t>83993761</t>
  </si>
  <si>
    <t>"obruby lemující dlažbu"1200</t>
  </si>
  <si>
    <t>6</t>
  </si>
  <si>
    <t>113728</t>
  </si>
  <si>
    <t>FRÉZOVÁNÍ ZPEVNĚNÝCH PLOCH ASFALTOVÝCH, ODVOZ DO 20KM</t>
  </si>
  <si>
    <t>1982670654</t>
  </si>
  <si>
    <t>"u Bažantnice"320*0,12</t>
  </si>
  <si>
    <t>"pokračování Revoluční - mimo dlažbu"130*0,12</t>
  </si>
  <si>
    <t>7</t>
  </si>
  <si>
    <t>113763</t>
  </si>
  <si>
    <t>FRÉZOVÁNÍ DRÁŽKY PRŮŘEZU DO 300MM2 V ASFALTOVÉ VOZOVCE</t>
  </si>
  <si>
    <t>2124685731</t>
  </si>
  <si>
    <t>Technická specifikace: Položka zahrnuje veškerou manipulaci s vybouranou sutí a s vybouranými hmotami vč. uložení na skládku.</t>
  </si>
  <si>
    <t>"napojení"94</t>
  </si>
  <si>
    <t>8</t>
  </si>
  <si>
    <t>121104</t>
  </si>
  <si>
    <t>SEJMUTÍ ORNICE NEBO LESNÍ PŮDY S ODVOZEM DO 5KM</t>
  </si>
  <si>
    <t>2115337768</t>
  </si>
  <si>
    <t>Technická specifikace: položka zahrnuje sejmutí ornice bez ohledu na tloušťku vrstvy a její vodorovnou dopravu
nezahrnuje uložení na trvalou skládku</t>
  </si>
  <si>
    <t>"rozšíření komunikace"430*1,1*0,2</t>
  </si>
  <si>
    <t>"parkovací záliv"(50+25)*0,2</t>
  </si>
  <si>
    <t>9</t>
  </si>
  <si>
    <t>122738</t>
  </si>
  <si>
    <t>ODKOPÁVKY A PROKOPÁVKY OBECNÉ TŘ. I, ODVOZ DO 20KM</t>
  </si>
  <si>
    <t>920829269</t>
  </si>
  <si>
    <t>Technická specifikace: 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</si>
  <si>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"změna nivelety vozovky"50*6*1,1</t>
  </si>
  <si>
    <t>"rozšíření vozovky"430*0,24*1,1</t>
  </si>
  <si>
    <t>"parkovací záliv"(50+25)*0,22</t>
  </si>
  <si>
    <t>"podélná drenáž"0,2*2*555</t>
  </si>
  <si>
    <t>"sanace pláně - odhad 60%"4000*0,5*1,1*0,6</t>
  </si>
  <si>
    <t>10</t>
  </si>
  <si>
    <t>17481</t>
  </si>
  <si>
    <t>ZÁSYP JAM A RÝH Z NAKUPOVANÝCH MATERIÁLŮ</t>
  </si>
  <si>
    <t>1549879284</t>
  </si>
  <si>
    <t>Zemní práce Konstrukce ze zemin ZÁSYP JAM A RÝH Z NAKUPOVANÝCH MATERIÁLŮ</t>
  </si>
  <si>
    <t>11</t>
  </si>
  <si>
    <t>18230-1</t>
  </si>
  <si>
    <t>ROZPROSTŘENÍ ORNICE V ROVINĚ VČ. NÁKUPU A DOPRAVY MAT</t>
  </si>
  <si>
    <t>-267597669</t>
  </si>
  <si>
    <t>Technická specifikace: položka zahrnuje:
nákup materiálu a dovoz do prostoru staveniště
nutné přemístění ornice z dočasných skládek vzdálených do 50m
rozprostření ornice v předepsané tloušťce v rovině a ve svahu do 1:5</t>
  </si>
  <si>
    <t>"úprava za obrubou"900*0,5*0,2</t>
  </si>
  <si>
    <t>"sadové úpravy - ozelenění"150*0,2</t>
  </si>
  <si>
    <t>12</t>
  </si>
  <si>
    <t>18242</t>
  </si>
  <si>
    <t>ZALOŽENÍ TRÁVNÍKU HYDROOSEVEM NA ORNICI</t>
  </si>
  <si>
    <t>M2</t>
  </si>
  <si>
    <t>-1084143996</t>
  </si>
  <si>
    <t xml:space="preserve">Technická specifikace: Zahrnuje dodání předepsané travní směsi, hydroosev na ornici, zalévání, první pokosení, to vše bez ohledu na sklon terénu
</t>
  </si>
  <si>
    <t>Zakládání</t>
  </si>
  <si>
    <t>13</t>
  </si>
  <si>
    <t>21361</t>
  </si>
  <si>
    <t>DRENÁŽNÍ VRSTVY Z GEOTEXTILIE</t>
  </si>
  <si>
    <t>-1320260911</t>
  </si>
  <si>
    <t>Technická specifikace: Položka zahrnuje:
- dodávku předepsané geotextilie (včetně nutných přesahů) pro drenážní vrstvu, včetně mimostaveništní a vnitrostaveništní dopravy
- provedení drenážní vrstvy předepsaných rozměrů a předepsaného tvaru</t>
  </si>
  <si>
    <t>"sanace pláně - odhad 60%"4000*1,1*0,6</t>
  </si>
  <si>
    <t>14</t>
  </si>
  <si>
    <t>21452</t>
  </si>
  <si>
    <t>SANAČNÍ VRSTVY Z KAMENIVA DRCENÉHO</t>
  </si>
  <si>
    <t>134562819</t>
  </si>
  <si>
    <t>Technická specifikace: položka zahrnuje dodávku předepsaného kameniva, mimostaveništní a vnitrostaveništní dopravu a jeho uložení
není-li v zadávací dokumentaci uvedeno jinak, jedná se o nakupovaný materiál</t>
  </si>
  <si>
    <t>Komunikace pozemní</t>
  </si>
  <si>
    <t>56112</t>
  </si>
  <si>
    <t>PODKLADNÍ BETON TL. DO 100MM</t>
  </si>
  <si>
    <t>2117010097</t>
  </si>
  <si>
    <t>Technická specifikace: 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</si>
  <si>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"zvýšené ostrůvky"35</t>
  </si>
  <si>
    <t>16</t>
  </si>
  <si>
    <t>56213</t>
  </si>
  <si>
    <t>VOZOVKOVÉ VRSTVY Z MATERIÁLŮ STABIL CEMENTEM TL DO 150MM</t>
  </si>
  <si>
    <t>-1939891928</t>
  </si>
  <si>
    <t>"nová kce"4000*1,07</t>
  </si>
  <si>
    <t>17</t>
  </si>
  <si>
    <t>56330</t>
  </si>
  <si>
    <t>VOZOVKOVÉ VRSTVY ZE ŠTĚRKODRTI</t>
  </si>
  <si>
    <t>-1708726517</t>
  </si>
  <si>
    <t>Technická specifikace: - dodání kameniva předepsané kvality a zrnitosti
- rozprostření a zhutnění vrstvy v předepsané tloušťce
- zřízení vrstvy bez rozlišení šířky, pokládání vrstvy po etapách
- nezahrnuje postřiky, nátěry</t>
  </si>
  <si>
    <t>"změna nivelety konstrukce"200*0,12*6*1,1</t>
  </si>
  <si>
    <t>"konstrukční vrstva vozovky"4000*0,2*1,1</t>
  </si>
  <si>
    <t>"nové chodníky"(180+25+12+40)*0,15</t>
  </si>
  <si>
    <t>"zatravnovací zálivy"0,3*150</t>
  </si>
  <si>
    <t>18</t>
  </si>
  <si>
    <t>56963</t>
  </si>
  <si>
    <t>ZPEVNĚNÍ KRAJNIC Z RECYKLOVANÉHO MATERIÁLU TL DO 150MM</t>
  </si>
  <si>
    <t>-1530030841</t>
  </si>
  <si>
    <t>Technická specifikace: 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</si>
  <si>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"výšková úprava vjezdů"21*10</t>
  </si>
  <si>
    <t>19</t>
  </si>
  <si>
    <t>572123</t>
  </si>
  <si>
    <t>INFILTRAČNÍ POSTŘIK Z EMULZE DO 1,0KG/M2</t>
  </si>
  <si>
    <t>-948171265</t>
  </si>
  <si>
    <t>Technická specifikace: 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</si>
  <si>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"pod ACL"4000*1,02</t>
  </si>
  <si>
    <t>20</t>
  </si>
  <si>
    <t>572212</t>
  </si>
  <si>
    <t>SPOJOVACÍ POSTŘIK Z MODIFIK ASFALTU DO 0,5KG/M2</t>
  </si>
  <si>
    <t>517602874</t>
  </si>
  <si>
    <t>"pod ACO"4000</t>
  </si>
  <si>
    <t>574A33</t>
  </si>
  <si>
    <t>ASFALTOVÝ BETON PRO OBRUSNÉ VRSTVY ACO 11 TL. 40MM</t>
  </si>
  <si>
    <t>-1625469984</t>
  </si>
  <si>
    <t>Technická specifikace: 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</si>
  <si>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"ACO"4000</t>
  </si>
  <si>
    <t>22</t>
  </si>
  <si>
    <t>574C66</t>
  </si>
  <si>
    <t>ASFALTOVÝ BETON PRO LOŽNÍ VRSTVY ACL 16+, 16S TL. 70MM</t>
  </si>
  <si>
    <t>1479228651</t>
  </si>
  <si>
    <t xml:space="preserve">Technická specifikace: 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</t>
  </si>
  <si>
    <t>"ACL"4000*1,02</t>
  </si>
  <si>
    <t>23</t>
  </si>
  <si>
    <t>58222</t>
  </si>
  <si>
    <t>DLÁŽDĚNÉ KRYTY Z DROBNÝCH KOSTEK DO LOŽE Z MC</t>
  </si>
  <si>
    <t>1147429595</t>
  </si>
  <si>
    <t xml:space="preserve">Technická specifikace: 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
</t>
  </si>
  <si>
    <t>"zvýšené ostůvky"35</t>
  </si>
  <si>
    <t>24</t>
  </si>
  <si>
    <t>582611</t>
  </si>
  <si>
    <t>KRYTY Z BETON DLAŽDIC SE ZÁMKEM ŠEDÝCH TL 60MM DO LOŽE Z KAM</t>
  </si>
  <si>
    <t>-491631653</t>
  </si>
  <si>
    <t>"úprava vedení chodníku - 20% dodláždění"40*0,2</t>
  </si>
  <si>
    <t>"Nové chodníky"180+25+12+40-30</t>
  </si>
  <si>
    <t>25</t>
  </si>
  <si>
    <t>58261A</t>
  </si>
  <si>
    <t>KRYTY Z BETON DLAŽDIC SE ZÁMKEM BAREV RELIÉF TL 60MM DO LOŽE Z KAM</t>
  </si>
  <si>
    <t>-862038770</t>
  </si>
  <si>
    <t>Technická specifikace: 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</si>
  <si>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"Bezbariérové úpravy"30</t>
  </si>
  <si>
    <t>"nástupní hrana BUS"0,4*13</t>
  </si>
  <si>
    <t>26</t>
  </si>
  <si>
    <t>58401</t>
  </si>
  <si>
    <t>VOZOVKOVÉ KRYTY Z VEGETAČNÍCH DÍLCŮ DO LOŽE Z KAM TL DO 100MM</t>
  </si>
  <si>
    <t>2139275569</t>
  </si>
  <si>
    <t>Technická specifikace: - dodání dílců v požadované kvalitě, dodání materiálu pro předepsané 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</si>
  <si>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"parkovací zálivy"50+25+75</t>
  </si>
  <si>
    <t>27</t>
  </si>
  <si>
    <t>587206</t>
  </si>
  <si>
    <t>PŘEDLÁŽDĚNÍ KRYTU Z BETONOVÝCH DLAŽDIC SE ZÁMKEM</t>
  </si>
  <si>
    <t>361918782</t>
  </si>
  <si>
    <t>Technická specifikace: 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</si>
  <si>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"úprava vedení chodníku"40</t>
  </si>
  <si>
    <t>"výšková úprava vjezdů"30</t>
  </si>
  <si>
    <t>28</t>
  </si>
  <si>
    <t>58920</t>
  </si>
  <si>
    <t>VÝPLŇ SPAR MODIFIKOVANÝM ASFALTEM</t>
  </si>
  <si>
    <t>-2001467709</t>
  </si>
  <si>
    <t>Technická specifikace: položka zahrnuje:
- dodávku předepsaného materiálu
- vyčištění a výplň spar tímto materiálem</t>
  </si>
  <si>
    <t>"nalití hrany"991+26</t>
  </si>
  <si>
    <t>"napojení na stávající konstrukci"6+20+7+8+9+10+6+8+11+9</t>
  </si>
  <si>
    <t>"zatěsnění a spárování zvýšených dlážděných ostrůvků"100</t>
  </si>
  <si>
    <t>Trubní vedení</t>
  </si>
  <si>
    <t>29</t>
  </si>
  <si>
    <t>89921</t>
  </si>
  <si>
    <t>VÝŠKOVÁ ÚPRAVA POKLOPŮ</t>
  </si>
  <si>
    <t>KUS</t>
  </si>
  <si>
    <t>1790393082</t>
  </si>
  <si>
    <t>Technická specifikace: - položka výškové úpravy zahrnuje všechny nutné práce a materiály pro zvýšení nebo snížení zařízení (včetně nutné úpravy stávajícího povrchu vozovky nebo chodníku).</t>
  </si>
  <si>
    <t>30</t>
  </si>
  <si>
    <t>89923</t>
  </si>
  <si>
    <t>VÝŠKOVÁ ÚPRAVA KRYCÍCH HRNCŮ</t>
  </si>
  <si>
    <t>355407373</t>
  </si>
  <si>
    <t>Ostatní konstrukce a práce, bourání</t>
  </si>
  <si>
    <t>31</t>
  </si>
  <si>
    <t>914111</t>
  </si>
  <si>
    <t>DOPRAVNÍ ZNAČKY ZÁKLADNÍ VELIKOSTI OCELOVÉ NEREFLEXNÍ - DOD A MONTÁŽ</t>
  </si>
  <si>
    <t>1841458809</t>
  </si>
  <si>
    <t>Technická specifikace: položka zahrnuje:
- dodávku a montáž značek v požadovaném provedení</t>
  </si>
  <si>
    <t>32</t>
  </si>
  <si>
    <t>914911</t>
  </si>
  <si>
    <t>SLOUPKY A STOJKY DOPRAVNÍCH ZNAČEK Z OCEL TRUBEK SE ZABETONOVÁNÍM - DODÁVKA A MONTÁŽ</t>
  </si>
  <si>
    <t>1238067255</t>
  </si>
  <si>
    <t xml:space="preserve">Technická specifikace: položka zahrnuje:
- sloupky a upevňovací zařízení včetně jejich osazení (betonová patka, zemní práce)
</t>
  </si>
  <si>
    <t>33</t>
  </si>
  <si>
    <t>915111</t>
  </si>
  <si>
    <t>VODOROVNÉ DOPRAVNÍ ZNAČENÍ BARVOU HLADKÉ - DODÁVKA A POKLÁDKA</t>
  </si>
  <si>
    <t>1043580699</t>
  </si>
  <si>
    <t xml:space="preserve">Technická specifikace: položka zahrnuje:
- dodání a pokládku nátěrového materiálu (měří se pouze natíraná plocha)
- předznačení a reflexní úpravu
</t>
  </si>
  <si>
    <t>"V13"23</t>
  </si>
  <si>
    <t>"přechody"12+11+2+14+17</t>
  </si>
  <si>
    <t>"V2b 3/1,5/0,125"(19)/3*0,125</t>
  </si>
  <si>
    <t>"V2b 1,5/1,5/0,25"(22+10+12+30+23+20+22+20+21)/2*0,25</t>
  </si>
  <si>
    <t>"V9"1,5+1,2</t>
  </si>
  <si>
    <t>"V5"1,4</t>
  </si>
  <si>
    <t>"V1a 0,125"(18+8)*0,125</t>
  </si>
  <si>
    <t>"V4 0,25"(10+11)*0,25</t>
  </si>
  <si>
    <t>34</t>
  </si>
  <si>
    <t>915221</t>
  </si>
  <si>
    <t>VODOR DOPRAV ZNAČ PLASTEM STRUKTURÁLNÍ NEHLUČNÉ - DOD A POKLÁDKA</t>
  </si>
  <si>
    <t>716856607</t>
  </si>
  <si>
    <t>35</t>
  </si>
  <si>
    <t>917223</t>
  </si>
  <si>
    <t>SILNIČNÍ A CHODNÍKOVÉ OBRUBY Z BETONOVÝCH OBRUBNÍKŮ ŠÍŘ 100MM</t>
  </si>
  <si>
    <t>51224021</t>
  </si>
  <si>
    <t>Technická specifikace: Položka zahrnuje:
dodání a pokládku betonových obrubníků o rozměrech předepsaných zadávací dokumentací
betonové lože i boční betonovou opěrku.</t>
  </si>
  <si>
    <t>"ukončení nových hran chodníků"14</t>
  </si>
  <si>
    <t>36</t>
  </si>
  <si>
    <t>917224</t>
  </si>
  <si>
    <t>SILNIČNÍ A CHODNÍKOVÉ OBRUBY Z BETONOVÝCH OBRUBNÍKŮ ŠÍŘ 150MM</t>
  </si>
  <si>
    <t>1479799153</t>
  </si>
  <si>
    <t xml:space="preserve">Technická specifikace: Položka zahrnuje:
dodání a pokládku betonových obrubníků o rozměrech předepsaných zadávací dokumentací
betonové lože i boční betonovou opěrku.
</t>
  </si>
  <si>
    <t>"nová obruba"50+12+25+75+14+90+40+150+20+340+140+35</t>
  </si>
  <si>
    <t>37</t>
  </si>
  <si>
    <t>91725</t>
  </si>
  <si>
    <t>NÁSTUPIŠTNÍ OBRUBNÍKY BETONOVÉ</t>
  </si>
  <si>
    <t>1190975615</t>
  </si>
  <si>
    <t>13*2</t>
  </si>
  <si>
    <t>38</t>
  </si>
  <si>
    <t>919112</t>
  </si>
  <si>
    <t>ŘEZÁNÍ ASFALTOVÉHO KRYTU VOZOVEK TL DO 100MM</t>
  </si>
  <si>
    <t>78743245</t>
  </si>
  <si>
    <t xml:space="preserve">Technická specifikace: položka zahrnuje řezání vozovkové vrstvy v předepsané tloušťce, včetně spotřeby vody
</t>
  </si>
  <si>
    <t>"napojení na stávající asfaltové konstrukce"6+20+7+8+9+10+6+8+11+9</t>
  </si>
  <si>
    <t>N00</t>
  </si>
  <si>
    <t>VŠEOBECNÉ PODMÍNKY</t>
  </si>
  <si>
    <t>39</t>
  </si>
  <si>
    <t>014102-1</t>
  </si>
  <si>
    <t>POPLATKY ZA SKLÁDKU-ODKOP</t>
  </si>
  <si>
    <t>512</t>
  </si>
  <si>
    <t>484760561</t>
  </si>
  <si>
    <t>POPLATKY ZA SKLÁDKU</t>
  </si>
  <si>
    <t>40</t>
  </si>
  <si>
    <t>014102-2</t>
  </si>
  <si>
    <t>POPLATKY ZA SKLÁDKU-PODKLADNÍ VRSTVY</t>
  </si>
  <si>
    <t>CS OTSKP</t>
  </si>
  <si>
    <t>-154924926</t>
  </si>
  <si>
    <t>41</t>
  </si>
  <si>
    <t>014102-5</t>
  </si>
  <si>
    <t>POPLATKY ZA SKLÁDKU-BETONY</t>
  </si>
  <si>
    <t>T</t>
  </si>
  <si>
    <t>1917303801</t>
  </si>
  <si>
    <t>"betonová dlažba"205</t>
  </si>
  <si>
    <t>205*2,4 'Přepočtené koeficientem množství</t>
  </si>
  <si>
    <t>42</t>
  </si>
  <si>
    <t>014102-8</t>
  </si>
  <si>
    <t>POPLATKY ZA SKLÁDKU-MANIPULACE S KOSTKOU A KAMENEM</t>
  </si>
  <si>
    <t>-1054994237</t>
  </si>
  <si>
    <t>336*2,4 'Přepočtené koeficientem množství</t>
  </si>
  <si>
    <t>00 - Všeobecné podmínky</t>
  </si>
  <si>
    <t>02720-1</t>
  </si>
  <si>
    <t>NÁKLADY NA DIO VČ. PROJEDNÁNÍ PŘECH. ZNAČENÍ</t>
  </si>
  <si>
    <t>KČ</t>
  </si>
  <si>
    <t>339885543</t>
  </si>
  <si>
    <t>NÁKLADY NA DIO</t>
  </si>
  <si>
    <t>02944-1</t>
  </si>
  <si>
    <t xml:space="preserve">OSTAT POŽADAVKY - DOKUMENTACE SKUTEČ PROVEDENÍ A RDS V DIGIT a TIŠTĚNÉ FORMĚ </t>
  </si>
  <si>
    <t>KPL</t>
  </si>
  <si>
    <t>1560190233</t>
  </si>
  <si>
    <t>Všeobecné podmínky Požadavky objednatele OSTAT POŽADAVKY - DOKUMENTACE SKUTEČ PROVEDENÍ V DIGIT FORMĚ</t>
  </si>
  <si>
    <t>03100</t>
  </si>
  <si>
    <t>ZAŘÍZENÍ STAVENIŠTĚ - ZŘÍZENÍ, PROVOZ, DEMONTÁŽ</t>
  </si>
  <si>
    <t>-215821713</t>
  </si>
  <si>
    <t>Všeobecné podmínky Staveništní náklady zhotovitele ZAŘÍZENÍ STAVENIŠTĚ - ZŘÍZENÍ, PROVOZ, DEMONTÁŽ</t>
  </si>
  <si>
    <t>02910</t>
  </si>
  <si>
    <t>OSTATNÍ POŽADAVKY - ZEMĚMĚŘIČSKÁ MĚŘENÍ</t>
  </si>
  <si>
    <t>1076082248</t>
  </si>
  <si>
    <t>Technická specifikace: zahrnuje veškeré náklady spojené s objednatelem požadovanými pracemi, 
- pro stanovení orientační investorské ceny určete jednotkovou cenu jako 1% odhadované ceny stavby</t>
  </si>
  <si>
    <t>Poznámka k položce:
měření během výstavby</t>
  </si>
  <si>
    <t>029113</t>
  </si>
  <si>
    <t>OSTATNÍ POŽADAVKY - GEODETICKÉ ZAMĚŘENÍ - CELKY</t>
  </si>
  <si>
    <t>-761519586</t>
  </si>
  <si>
    <t>Technická specifikace: zahrnuje veškeré náklady spojené s objednatelem požadovanými pracemi</t>
  </si>
  <si>
    <t>02851</t>
  </si>
  <si>
    <t>PRŮZKUMNÉ PRÁCE DIAGNOSTIKY KONSTRUKCÍ NA POVRCHU</t>
  </si>
  <si>
    <t>-1141209085</t>
  </si>
  <si>
    <t>02950</t>
  </si>
  <si>
    <t>OSTATNÍ POŽADAVKY - POSUDKY, KONTROLY, REVIZNÍ ZPRÁVY</t>
  </si>
  <si>
    <t>-65484365</t>
  </si>
  <si>
    <t>02990</t>
  </si>
  <si>
    <t>OSTATNÍ POŽADAVKY - INFORMAČNÍ TABULE</t>
  </si>
  <si>
    <t>-1478713922</t>
  </si>
  <si>
    <t>Technická specifikace: 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</si>
</sst>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35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7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8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4" fontId="27" fillId="0" borderId="17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22" xfId="0" applyNumberFormat="1" applyFont="1" applyBorder="1" applyAlignment="1">
      <alignment vertical="center"/>
    </xf>
    <xf numFmtId="4" fontId="27" fillId="0" borderId="23" xfId="0" applyNumberFormat="1" applyFont="1" applyBorder="1" applyAlignment="1">
      <alignment vertical="center"/>
    </xf>
    <xf numFmtId="166" fontId="27" fillId="0" borderId="23" xfId="0" applyNumberFormat="1" applyFont="1" applyBorder="1" applyAlignment="1">
      <alignment vertical="center"/>
    </xf>
    <xf numFmtId="4" fontId="27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5" xfId="0" applyNumberFormat="1" applyFont="1" applyBorder="1" applyAlignment="1"/>
    <xf numFmtId="166" fontId="30" fillId="0" borderId="16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7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8" fillId="2" borderId="0" xfId="1" applyFont="1" applyFill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34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236" t="s">
        <v>8</v>
      </c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S2" s="20" t="s">
        <v>9</v>
      </c>
      <c r="BT2" s="20" t="s">
        <v>10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4" ht="36.950000000000003" customHeight="1">
      <c r="B4" s="24"/>
      <c r="C4" s="25"/>
      <c r="D4" s="26" t="s">
        <v>12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13</v>
      </c>
      <c r="BE4" s="29" t="s">
        <v>14</v>
      </c>
      <c r="BS4" s="20" t="s">
        <v>15</v>
      </c>
    </row>
    <row r="5" spans="1:74" ht="14.45" customHeight="1">
      <c r="B5" s="24"/>
      <c r="C5" s="25"/>
      <c r="D5" s="30" t="s">
        <v>16</v>
      </c>
      <c r="E5" s="25"/>
      <c r="F5" s="25"/>
      <c r="G5" s="25"/>
      <c r="H5" s="25"/>
      <c r="I5" s="25"/>
      <c r="J5" s="25"/>
      <c r="K5" s="203" t="s">
        <v>17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5"/>
      <c r="AQ5" s="27"/>
      <c r="BE5" s="201" t="s">
        <v>18</v>
      </c>
      <c r="BS5" s="20" t="s">
        <v>9</v>
      </c>
    </row>
    <row r="6" spans="1:74" ht="36.950000000000003" customHeight="1">
      <c r="B6" s="24"/>
      <c r="C6" s="25"/>
      <c r="D6" s="32" t="s">
        <v>19</v>
      </c>
      <c r="E6" s="25"/>
      <c r="F6" s="25"/>
      <c r="G6" s="25"/>
      <c r="H6" s="25"/>
      <c r="I6" s="25"/>
      <c r="J6" s="25"/>
      <c r="K6" s="205" t="s">
        <v>20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25"/>
      <c r="AQ6" s="27"/>
      <c r="BE6" s="202"/>
      <c r="BS6" s="20" t="s">
        <v>9</v>
      </c>
    </row>
    <row r="7" spans="1:74" ht="14.45" customHeight="1">
      <c r="B7" s="24"/>
      <c r="C7" s="25"/>
      <c r="D7" s="33" t="s">
        <v>21</v>
      </c>
      <c r="E7" s="25"/>
      <c r="F7" s="25"/>
      <c r="G7" s="25"/>
      <c r="H7" s="25"/>
      <c r="I7" s="25"/>
      <c r="J7" s="25"/>
      <c r="K7" s="31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22</v>
      </c>
      <c r="AL7" s="25"/>
      <c r="AM7" s="25"/>
      <c r="AN7" s="31" t="s">
        <v>5</v>
      </c>
      <c r="AO7" s="25"/>
      <c r="AP7" s="25"/>
      <c r="AQ7" s="27"/>
      <c r="BE7" s="202"/>
      <c r="BS7" s="20" t="s">
        <v>9</v>
      </c>
    </row>
    <row r="8" spans="1:74" ht="14.45" customHeight="1">
      <c r="B8" s="24"/>
      <c r="C8" s="25"/>
      <c r="D8" s="33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25</v>
      </c>
      <c r="AL8" s="25"/>
      <c r="AM8" s="25"/>
      <c r="AN8" s="34" t="s">
        <v>26</v>
      </c>
      <c r="AO8" s="25"/>
      <c r="AP8" s="25"/>
      <c r="AQ8" s="27"/>
      <c r="BE8" s="202"/>
      <c r="BS8" s="20" t="s">
        <v>9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02"/>
      <c r="BS9" s="20" t="s">
        <v>9</v>
      </c>
    </row>
    <row r="10" spans="1:74" ht="14.45" customHeight="1">
      <c r="B10" s="24"/>
      <c r="C10" s="25"/>
      <c r="D10" s="33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28</v>
      </c>
      <c r="AL10" s="25"/>
      <c r="AM10" s="25"/>
      <c r="AN10" s="31" t="s">
        <v>5</v>
      </c>
      <c r="AO10" s="25"/>
      <c r="AP10" s="25"/>
      <c r="AQ10" s="27"/>
      <c r="BE10" s="202"/>
      <c r="BS10" s="20" t="s">
        <v>9</v>
      </c>
    </row>
    <row r="11" spans="1:74" ht="18.399999999999999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29</v>
      </c>
      <c r="AL11" s="25"/>
      <c r="AM11" s="25"/>
      <c r="AN11" s="31" t="s">
        <v>5</v>
      </c>
      <c r="AO11" s="25"/>
      <c r="AP11" s="25"/>
      <c r="AQ11" s="27"/>
      <c r="BE11" s="202"/>
      <c r="BS11" s="20" t="s">
        <v>9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02"/>
      <c r="BS12" s="20" t="s">
        <v>9</v>
      </c>
    </row>
    <row r="13" spans="1:74" ht="14.45" customHeight="1">
      <c r="B13" s="24"/>
      <c r="C13" s="25"/>
      <c r="D13" s="33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28</v>
      </c>
      <c r="AL13" s="25"/>
      <c r="AM13" s="25"/>
      <c r="AN13" s="35" t="s">
        <v>31</v>
      </c>
      <c r="AO13" s="25"/>
      <c r="AP13" s="25"/>
      <c r="AQ13" s="27"/>
      <c r="BE13" s="202"/>
      <c r="BS13" s="20" t="s">
        <v>9</v>
      </c>
    </row>
    <row r="14" spans="1:74">
      <c r="B14" s="24"/>
      <c r="C14" s="25"/>
      <c r="D14" s="25"/>
      <c r="E14" s="206" t="s">
        <v>31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33" t="s">
        <v>29</v>
      </c>
      <c r="AL14" s="25"/>
      <c r="AM14" s="25"/>
      <c r="AN14" s="35" t="s">
        <v>31</v>
      </c>
      <c r="AO14" s="25"/>
      <c r="AP14" s="25"/>
      <c r="AQ14" s="27"/>
      <c r="BE14" s="202"/>
      <c r="BS14" s="20" t="s">
        <v>9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02"/>
      <c r="BS15" s="20" t="s">
        <v>6</v>
      </c>
    </row>
    <row r="16" spans="1:74" ht="14.45" customHeight="1">
      <c r="B16" s="24"/>
      <c r="C16" s="25"/>
      <c r="D16" s="33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28</v>
      </c>
      <c r="AL16" s="25"/>
      <c r="AM16" s="25"/>
      <c r="AN16" s="31" t="s">
        <v>33</v>
      </c>
      <c r="AO16" s="25"/>
      <c r="AP16" s="25"/>
      <c r="AQ16" s="27"/>
      <c r="BE16" s="202"/>
      <c r="BS16" s="20" t="s">
        <v>6</v>
      </c>
    </row>
    <row r="17" spans="2:71" ht="18.399999999999999" customHeight="1">
      <c r="B17" s="24"/>
      <c r="C17" s="25"/>
      <c r="D17" s="25"/>
      <c r="E17" s="31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29</v>
      </c>
      <c r="AL17" s="25"/>
      <c r="AM17" s="25"/>
      <c r="AN17" s="31" t="s">
        <v>5</v>
      </c>
      <c r="AO17" s="25"/>
      <c r="AP17" s="25"/>
      <c r="AQ17" s="27"/>
      <c r="BE17" s="202"/>
      <c r="BS17" s="20" t="s">
        <v>35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02"/>
      <c r="BS18" s="20" t="s">
        <v>9</v>
      </c>
    </row>
    <row r="19" spans="2:71" ht="14.45" customHeight="1">
      <c r="B19" s="24"/>
      <c r="C19" s="25"/>
      <c r="D19" s="33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02"/>
      <c r="BS19" s="20" t="s">
        <v>9</v>
      </c>
    </row>
    <row r="20" spans="2:71" ht="16.5" customHeight="1">
      <c r="B20" s="24"/>
      <c r="C20" s="25"/>
      <c r="D20" s="25"/>
      <c r="E20" s="208" t="s">
        <v>5</v>
      </c>
      <c r="F20" s="208"/>
      <c r="G20" s="208"/>
      <c r="H20" s="208"/>
      <c r="I20" s="208"/>
      <c r="J20" s="208"/>
      <c r="K20" s="208"/>
      <c r="L20" s="208"/>
      <c r="M20" s="208"/>
      <c r="N20" s="208"/>
      <c r="O20" s="208"/>
      <c r="P20" s="208"/>
      <c r="Q20" s="208"/>
      <c r="R20" s="208"/>
      <c r="S20" s="208"/>
      <c r="T20" s="208"/>
      <c r="U20" s="208"/>
      <c r="V20" s="208"/>
      <c r="W20" s="208"/>
      <c r="X20" s="208"/>
      <c r="Y20" s="208"/>
      <c r="Z20" s="208"/>
      <c r="AA20" s="208"/>
      <c r="AB20" s="208"/>
      <c r="AC20" s="208"/>
      <c r="AD20" s="208"/>
      <c r="AE20" s="208"/>
      <c r="AF20" s="208"/>
      <c r="AG20" s="208"/>
      <c r="AH20" s="208"/>
      <c r="AI20" s="208"/>
      <c r="AJ20" s="208"/>
      <c r="AK20" s="208"/>
      <c r="AL20" s="208"/>
      <c r="AM20" s="208"/>
      <c r="AN20" s="208"/>
      <c r="AO20" s="25"/>
      <c r="AP20" s="25"/>
      <c r="AQ20" s="27"/>
      <c r="BE20" s="202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02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02"/>
    </row>
    <row r="23" spans="2:71" s="1" customFormat="1" ht="25.9" customHeight="1">
      <c r="B23" s="37"/>
      <c r="C23" s="38"/>
      <c r="D23" s="39" t="s">
        <v>37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209">
        <f>ROUND(AG51,2)</f>
        <v>0</v>
      </c>
      <c r="AL23" s="210"/>
      <c r="AM23" s="210"/>
      <c r="AN23" s="210"/>
      <c r="AO23" s="210"/>
      <c r="AP23" s="38"/>
      <c r="AQ23" s="41"/>
      <c r="BE23" s="202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02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211" t="s">
        <v>38</v>
      </c>
      <c r="M25" s="211"/>
      <c r="N25" s="211"/>
      <c r="O25" s="211"/>
      <c r="P25" s="38"/>
      <c r="Q25" s="38"/>
      <c r="R25" s="38"/>
      <c r="S25" s="38"/>
      <c r="T25" s="38"/>
      <c r="U25" s="38"/>
      <c r="V25" s="38"/>
      <c r="W25" s="211" t="s">
        <v>39</v>
      </c>
      <c r="X25" s="211"/>
      <c r="Y25" s="211"/>
      <c r="Z25" s="211"/>
      <c r="AA25" s="211"/>
      <c r="AB25" s="211"/>
      <c r="AC25" s="211"/>
      <c r="AD25" s="211"/>
      <c r="AE25" s="211"/>
      <c r="AF25" s="38"/>
      <c r="AG25" s="38"/>
      <c r="AH25" s="38"/>
      <c r="AI25" s="38"/>
      <c r="AJ25" s="38"/>
      <c r="AK25" s="211" t="s">
        <v>40</v>
      </c>
      <c r="AL25" s="211"/>
      <c r="AM25" s="211"/>
      <c r="AN25" s="211"/>
      <c r="AO25" s="211"/>
      <c r="AP25" s="38"/>
      <c r="AQ25" s="41"/>
      <c r="BE25" s="202"/>
    </row>
    <row r="26" spans="2:71" s="2" customFormat="1" ht="14.45" customHeight="1">
      <c r="B26" s="43"/>
      <c r="C26" s="44"/>
      <c r="D26" s="45" t="s">
        <v>41</v>
      </c>
      <c r="E26" s="44"/>
      <c r="F26" s="45" t="s">
        <v>42</v>
      </c>
      <c r="G26" s="44"/>
      <c r="H26" s="44"/>
      <c r="I26" s="44"/>
      <c r="J26" s="44"/>
      <c r="K26" s="44"/>
      <c r="L26" s="212">
        <v>0.21</v>
      </c>
      <c r="M26" s="213"/>
      <c r="N26" s="213"/>
      <c r="O26" s="213"/>
      <c r="P26" s="44"/>
      <c r="Q26" s="44"/>
      <c r="R26" s="44"/>
      <c r="S26" s="44"/>
      <c r="T26" s="44"/>
      <c r="U26" s="44"/>
      <c r="V26" s="44"/>
      <c r="W26" s="214">
        <f>ROUND(AZ51,2)</f>
        <v>0</v>
      </c>
      <c r="X26" s="213"/>
      <c r="Y26" s="213"/>
      <c r="Z26" s="213"/>
      <c r="AA26" s="213"/>
      <c r="AB26" s="213"/>
      <c r="AC26" s="213"/>
      <c r="AD26" s="213"/>
      <c r="AE26" s="213"/>
      <c r="AF26" s="44"/>
      <c r="AG26" s="44"/>
      <c r="AH26" s="44"/>
      <c r="AI26" s="44"/>
      <c r="AJ26" s="44"/>
      <c r="AK26" s="214">
        <f>ROUND(AV51,2)</f>
        <v>0</v>
      </c>
      <c r="AL26" s="213"/>
      <c r="AM26" s="213"/>
      <c r="AN26" s="213"/>
      <c r="AO26" s="213"/>
      <c r="AP26" s="44"/>
      <c r="AQ26" s="46"/>
      <c r="BE26" s="202"/>
    </row>
    <row r="27" spans="2:71" s="2" customFormat="1" ht="14.45" customHeight="1">
      <c r="B27" s="43"/>
      <c r="C27" s="44"/>
      <c r="D27" s="44"/>
      <c r="E27" s="44"/>
      <c r="F27" s="45" t="s">
        <v>43</v>
      </c>
      <c r="G27" s="44"/>
      <c r="H27" s="44"/>
      <c r="I27" s="44"/>
      <c r="J27" s="44"/>
      <c r="K27" s="44"/>
      <c r="L27" s="212">
        <v>0.15</v>
      </c>
      <c r="M27" s="213"/>
      <c r="N27" s="213"/>
      <c r="O27" s="213"/>
      <c r="P27" s="44"/>
      <c r="Q27" s="44"/>
      <c r="R27" s="44"/>
      <c r="S27" s="44"/>
      <c r="T27" s="44"/>
      <c r="U27" s="44"/>
      <c r="V27" s="44"/>
      <c r="W27" s="214">
        <f>ROUND(BA51,2)</f>
        <v>0</v>
      </c>
      <c r="X27" s="213"/>
      <c r="Y27" s="213"/>
      <c r="Z27" s="213"/>
      <c r="AA27" s="213"/>
      <c r="AB27" s="213"/>
      <c r="AC27" s="213"/>
      <c r="AD27" s="213"/>
      <c r="AE27" s="213"/>
      <c r="AF27" s="44"/>
      <c r="AG27" s="44"/>
      <c r="AH27" s="44"/>
      <c r="AI27" s="44"/>
      <c r="AJ27" s="44"/>
      <c r="AK27" s="214">
        <f>ROUND(AW51,2)</f>
        <v>0</v>
      </c>
      <c r="AL27" s="213"/>
      <c r="AM27" s="213"/>
      <c r="AN27" s="213"/>
      <c r="AO27" s="213"/>
      <c r="AP27" s="44"/>
      <c r="AQ27" s="46"/>
      <c r="BE27" s="202"/>
    </row>
    <row r="28" spans="2:71" s="2" customFormat="1" ht="14.45" hidden="1" customHeight="1">
      <c r="B28" s="43"/>
      <c r="C28" s="44"/>
      <c r="D28" s="44"/>
      <c r="E28" s="44"/>
      <c r="F28" s="45" t="s">
        <v>44</v>
      </c>
      <c r="G28" s="44"/>
      <c r="H28" s="44"/>
      <c r="I28" s="44"/>
      <c r="J28" s="44"/>
      <c r="K28" s="44"/>
      <c r="L28" s="212">
        <v>0.21</v>
      </c>
      <c r="M28" s="213"/>
      <c r="N28" s="213"/>
      <c r="O28" s="213"/>
      <c r="P28" s="44"/>
      <c r="Q28" s="44"/>
      <c r="R28" s="44"/>
      <c r="S28" s="44"/>
      <c r="T28" s="44"/>
      <c r="U28" s="44"/>
      <c r="V28" s="44"/>
      <c r="W28" s="214">
        <f>ROUND(BB51,2)</f>
        <v>0</v>
      </c>
      <c r="X28" s="213"/>
      <c r="Y28" s="213"/>
      <c r="Z28" s="213"/>
      <c r="AA28" s="213"/>
      <c r="AB28" s="213"/>
      <c r="AC28" s="213"/>
      <c r="AD28" s="213"/>
      <c r="AE28" s="213"/>
      <c r="AF28" s="44"/>
      <c r="AG28" s="44"/>
      <c r="AH28" s="44"/>
      <c r="AI28" s="44"/>
      <c r="AJ28" s="44"/>
      <c r="AK28" s="214">
        <v>0</v>
      </c>
      <c r="AL28" s="213"/>
      <c r="AM28" s="213"/>
      <c r="AN28" s="213"/>
      <c r="AO28" s="213"/>
      <c r="AP28" s="44"/>
      <c r="AQ28" s="46"/>
      <c r="BE28" s="202"/>
    </row>
    <row r="29" spans="2:71" s="2" customFormat="1" ht="14.45" hidden="1" customHeight="1">
      <c r="B29" s="43"/>
      <c r="C29" s="44"/>
      <c r="D29" s="44"/>
      <c r="E29" s="44"/>
      <c r="F29" s="45" t="s">
        <v>45</v>
      </c>
      <c r="G29" s="44"/>
      <c r="H29" s="44"/>
      <c r="I29" s="44"/>
      <c r="J29" s="44"/>
      <c r="K29" s="44"/>
      <c r="L29" s="212">
        <v>0.15</v>
      </c>
      <c r="M29" s="213"/>
      <c r="N29" s="213"/>
      <c r="O29" s="213"/>
      <c r="P29" s="44"/>
      <c r="Q29" s="44"/>
      <c r="R29" s="44"/>
      <c r="S29" s="44"/>
      <c r="T29" s="44"/>
      <c r="U29" s="44"/>
      <c r="V29" s="44"/>
      <c r="W29" s="214">
        <f>ROUND(BC51,2)</f>
        <v>0</v>
      </c>
      <c r="X29" s="213"/>
      <c r="Y29" s="213"/>
      <c r="Z29" s="213"/>
      <c r="AA29" s="213"/>
      <c r="AB29" s="213"/>
      <c r="AC29" s="213"/>
      <c r="AD29" s="213"/>
      <c r="AE29" s="213"/>
      <c r="AF29" s="44"/>
      <c r="AG29" s="44"/>
      <c r="AH29" s="44"/>
      <c r="AI29" s="44"/>
      <c r="AJ29" s="44"/>
      <c r="AK29" s="214">
        <v>0</v>
      </c>
      <c r="AL29" s="213"/>
      <c r="AM29" s="213"/>
      <c r="AN29" s="213"/>
      <c r="AO29" s="213"/>
      <c r="AP29" s="44"/>
      <c r="AQ29" s="46"/>
      <c r="BE29" s="202"/>
    </row>
    <row r="30" spans="2:71" s="2" customFormat="1" ht="14.45" hidden="1" customHeight="1">
      <c r="B30" s="43"/>
      <c r="C30" s="44"/>
      <c r="D30" s="44"/>
      <c r="E30" s="44"/>
      <c r="F30" s="45" t="s">
        <v>46</v>
      </c>
      <c r="G30" s="44"/>
      <c r="H30" s="44"/>
      <c r="I30" s="44"/>
      <c r="J30" s="44"/>
      <c r="K30" s="44"/>
      <c r="L30" s="212">
        <v>0</v>
      </c>
      <c r="M30" s="213"/>
      <c r="N30" s="213"/>
      <c r="O30" s="213"/>
      <c r="P30" s="44"/>
      <c r="Q30" s="44"/>
      <c r="R30" s="44"/>
      <c r="S30" s="44"/>
      <c r="T30" s="44"/>
      <c r="U30" s="44"/>
      <c r="V30" s="44"/>
      <c r="W30" s="214">
        <f>ROUND(BD51,2)</f>
        <v>0</v>
      </c>
      <c r="X30" s="213"/>
      <c r="Y30" s="213"/>
      <c r="Z30" s="213"/>
      <c r="AA30" s="213"/>
      <c r="AB30" s="213"/>
      <c r="AC30" s="213"/>
      <c r="AD30" s="213"/>
      <c r="AE30" s="213"/>
      <c r="AF30" s="44"/>
      <c r="AG30" s="44"/>
      <c r="AH30" s="44"/>
      <c r="AI30" s="44"/>
      <c r="AJ30" s="44"/>
      <c r="AK30" s="214">
        <v>0</v>
      </c>
      <c r="AL30" s="213"/>
      <c r="AM30" s="213"/>
      <c r="AN30" s="213"/>
      <c r="AO30" s="213"/>
      <c r="AP30" s="44"/>
      <c r="AQ30" s="46"/>
      <c r="BE30" s="202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02"/>
    </row>
    <row r="32" spans="2:71" s="1" customFormat="1" ht="25.9" customHeight="1">
      <c r="B32" s="37"/>
      <c r="C32" s="47"/>
      <c r="D32" s="48" t="s">
        <v>47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48</v>
      </c>
      <c r="U32" s="49"/>
      <c r="V32" s="49"/>
      <c r="W32" s="49"/>
      <c r="X32" s="215" t="s">
        <v>49</v>
      </c>
      <c r="Y32" s="216"/>
      <c r="Z32" s="216"/>
      <c r="AA32" s="216"/>
      <c r="AB32" s="216"/>
      <c r="AC32" s="49"/>
      <c r="AD32" s="49"/>
      <c r="AE32" s="49"/>
      <c r="AF32" s="49"/>
      <c r="AG32" s="49"/>
      <c r="AH32" s="49"/>
      <c r="AI32" s="49"/>
      <c r="AJ32" s="49"/>
      <c r="AK32" s="217">
        <f>SUM(AK23:AK30)</f>
        <v>0</v>
      </c>
      <c r="AL32" s="216"/>
      <c r="AM32" s="216"/>
      <c r="AN32" s="216"/>
      <c r="AO32" s="218"/>
      <c r="AP32" s="47"/>
      <c r="AQ32" s="51"/>
      <c r="BE32" s="202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7"/>
    </row>
    <row r="39" spans="2:56" s="1" customFormat="1" ht="36.950000000000003" customHeight="1">
      <c r="B39" s="37"/>
      <c r="C39" s="57" t="s">
        <v>50</v>
      </c>
      <c r="AR39" s="37"/>
    </row>
    <row r="40" spans="2:56" s="1" customFormat="1" ht="6.95" customHeight="1">
      <c r="B40" s="37"/>
      <c r="AR40" s="37"/>
    </row>
    <row r="41" spans="2:56" s="3" customFormat="1" ht="14.45" customHeight="1">
      <c r="B41" s="58"/>
      <c r="C41" s="59" t="s">
        <v>16</v>
      </c>
      <c r="L41" s="3" t="str">
        <f>K5</f>
        <v>2015191</v>
      </c>
      <c r="AR41" s="58"/>
    </row>
    <row r="42" spans="2:56" s="4" customFormat="1" ht="36.950000000000003" customHeight="1">
      <c r="B42" s="60"/>
      <c r="C42" s="61" t="s">
        <v>19</v>
      </c>
      <c r="L42" s="219" t="str">
        <f>K6</f>
        <v>III/32916 Poděbrady, ul. Revoluční - SO101</v>
      </c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20"/>
      <c r="Z42" s="220"/>
      <c r="AA42" s="220"/>
      <c r="AB42" s="220"/>
      <c r="AC42" s="220"/>
      <c r="AD42" s="220"/>
      <c r="AE42" s="220"/>
      <c r="AF42" s="220"/>
      <c r="AG42" s="220"/>
      <c r="AH42" s="220"/>
      <c r="AI42" s="220"/>
      <c r="AJ42" s="220"/>
      <c r="AK42" s="220"/>
      <c r="AL42" s="220"/>
      <c r="AM42" s="220"/>
      <c r="AN42" s="220"/>
      <c r="AO42" s="220"/>
      <c r="AR42" s="60"/>
    </row>
    <row r="43" spans="2:56" s="1" customFormat="1" ht="6.95" customHeight="1">
      <c r="B43" s="37"/>
      <c r="AR43" s="37"/>
    </row>
    <row r="44" spans="2:56" s="1" customFormat="1">
      <c r="B44" s="37"/>
      <c r="C44" s="59" t="s">
        <v>23</v>
      </c>
      <c r="L44" s="62" t="str">
        <f>IF(K8="","",K8)</f>
        <v xml:space="preserve"> </v>
      </c>
      <c r="AI44" s="59" t="s">
        <v>25</v>
      </c>
      <c r="AM44" s="221" t="str">
        <f>IF(AN8= "","",AN8)</f>
        <v>10. 8. 2017</v>
      </c>
      <c r="AN44" s="221"/>
      <c r="AR44" s="37"/>
    </row>
    <row r="45" spans="2:56" s="1" customFormat="1" ht="6.95" customHeight="1">
      <c r="B45" s="37"/>
      <c r="AR45" s="37"/>
    </row>
    <row r="46" spans="2:56" s="1" customFormat="1">
      <c r="B46" s="37"/>
      <c r="C46" s="59" t="s">
        <v>27</v>
      </c>
      <c r="L46" s="3" t="str">
        <f>IF(E11= "","",E11)</f>
        <v xml:space="preserve"> </v>
      </c>
      <c r="AI46" s="59" t="s">
        <v>32</v>
      </c>
      <c r="AM46" s="222" t="str">
        <f>IF(E17="","",E17)</f>
        <v>Forvia CZ, s.r.o.</v>
      </c>
      <c r="AN46" s="222"/>
      <c r="AO46" s="222"/>
      <c r="AP46" s="222"/>
      <c r="AR46" s="37"/>
      <c r="AS46" s="223" t="s">
        <v>51</v>
      </c>
      <c r="AT46" s="224"/>
      <c r="AU46" s="64"/>
      <c r="AV46" s="64"/>
      <c r="AW46" s="64"/>
      <c r="AX46" s="64"/>
      <c r="AY46" s="64"/>
      <c r="AZ46" s="64"/>
      <c r="BA46" s="64"/>
      <c r="BB46" s="64"/>
      <c r="BC46" s="64"/>
      <c r="BD46" s="65"/>
    </row>
    <row r="47" spans="2:56" s="1" customFormat="1">
      <c r="B47" s="37"/>
      <c r="C47" s="59" t="s">
        <v>30</v>
      </c>
      <c r="L47" s="3" t="str">
        <f>IF(E14= "Vyplň údaj","",E14)</f>
        <v/>
      </c>
      <c r="AR47" s="37"/>
      <c r="AS47" s="225"/>
      <c r="AT47" s="226"/>
      <c r="AU47" s="38"/>
      <c r="AV47" s="38"/>
      <c r="AW47" s="38"/>
      <c r="AX47" s="38"/>
      <c r="AY47" s="38"/>
      <c r="AZ47" s="38"/>
      <c r="BA47" s="38"/>
      <c r="BB47" s="38"/>
      <c r="BC47" s="38"/>
      <c r="BD47" s="66"/>
    </row>
    <row r="48" spans="2:56" s="1" customFormat="1" ht="10.9" customHeight="1">
      <c r="B48" s="37"/>
      <c r="AR48" s="37"/>
      <c r="AS48" s="225"/>
      <c r="AT48" s="226"/>
      <c r="AU48" s="38"/>
      <c r="AV48" s="38"/>
      <c r="AW48" s="38"/>
      <c r="AX48" s="38"/>
      <c r="AY48" s="38"/>
      <c r="AZ48" s="38"/>
      <c r="BA48" s="38"/>
      <c r="BB48" s="38"/>
      <c r="BC48" s="38"/>
      <c r="BD48" s="66"/>
    </row>
    <row r="49" spans="1:91" s="1" customFormat="1" ht="29.25" customHeight="1">
      <c r="B49" s="37"/>
      <c r="C49" s="227" t="s">
        <v>52</v>
      </c>
      <c r="D49" s="228"/>
      <c r="E49" s="228"/>
      <c r="F49" s="228"/>
      <c r="G49" s="228"/>
      <c r="H49" s="67"/>
      <c r="I49" s="229" t="s">
        <v>53</v>
      </c>
      <c r="J49" s="228"/>
      <c r="K49" s="228"/>
      <c r="L49" s="228"/>
      <c r="M49" s="228"/>
      <c r="N49" s="228"/>
      <c r="O49" s="228"/>
      <c r="P49" s="228"/>
      <c r="Q49" s="228"/>
      <c r="R49" s="228"/>
      <c r="S49" s="228"/>
      <c r="T49" s="228"/>
      <c r="U49" s="228"/>
      <c r="V49" s="228"/>
      <c r="W49" s="228"/>
      <c r="X49" s="228"/>
      <c r="Y49" s="228"/>
      <c r="Z49" s="228"/>
      <c r="AA49" s="228"/>
      <c r="AB49" s="228"/>
      <c r="AC49" s="228"/>
      <c r="AD49" s="228"/>
      <c r="AE49" s="228"/>
      <c r="AF49" s="228"/>
      <c r="AG49" s="230" t="s">
        <v>54</v>
      </c>
      <c r="AH49" s="228"/>
      <c r="AI49" s="228"/>
      <c r="AJ49" s="228"/>
      <c r="AK49" s="228"/>
      <c r="AL49" s="228"/>
      <c r="AM49" s="228"/>
      <c r="AN49" s="229" t="s">
        <v>55</v>
      </c>
      <c r="AO49" s="228"/>
      <c r="AP49" s="228"/>
      <c r="AQ49" s="68" t="s">
        <v>56</v>
      </c>
      <c r="AR49" s="37"/>
      <c r="AS49" s="69" t="s">
        <v>57</v>
      </c>
      <c r="AT49" s="70" t="s">
        <v>58</v>
      </c>
      <c r="AU49" s="70" t="s">
        <v>59</v>
      </c>
      <c r="AV49" s="70" t="s">
        <v>60</v>
      </c>
      <c r="AW49" s="70" t="s">
        <v>61</v>
      </c>
      <c r="AX49" s="70" t="s">
        <v>62</v>
      </c>
      <c r="AY49" s="70" t="s">
        <v>63</v>
      </c>
      <c r="AZ49" s="70" t="s">
        <v>64</v>
      </c>
      <c r="BA49" s="70" t="s">
        <v>65</v>
      </c>
      <c r="BB49" s="70" t="s">
        <v>66</v>
      </c>
      <c r="BC49" s="70" t="s">
        <v>67</v>
      </c>
      <c r="BD49" s="71" t="s">
        <v>68</v>
      </c>
    </row>
    <row r="50" spans="1:91" s="1" customFormat="1" ht="10.9" customHeight="1">
      <c r="B50" s="37"/>
      <c r="AR50" s="37"/>
      <c r="AS50" s="72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pans="1:91" s="4" customFormat="1" ht="32.450000000000003" customHeight="1">
      <c r="B51" s="60"/>
      <c r="C51" s="73" t="s">
        <v>69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  <c r="AA51" s="74"/>
      <c r="AB51" s="74"/>
      <c r="AC51" s="74"/>
      <c r="AD51" s="74"/>
      <c r="AE51" s="74"/>
      <c r="AF51" s="74"/>
      <c r="AG51" s="234">
        <f>ROUND(SUM(AG52:AG53),2)</f>
        <v>0</v>
      </c>
      <c r="AH51" s="234"/>
      <c r="AI51" s="234"/>
      <c r="AJ51" s="234"/>
      <c r="AK51" s="234"/>
      <c r="AL51" s="234"/>
      <c r="AM51" s="234"/>
      <c r="AN51" s="235">
        <f>SUM(AG51,AT51)</f>
        <v>0</v>
      </c>
      <c r="AO51" s="235"/>
      <c r="AP51" s="235"/>
      <c r="AQ51" s="75" t="s">
        <v>5</v>
      </c>
      <c r="AR51" s="60"/>
      <c r="AS51" s="76">
        <f>ROUND(SUM(AS52:AS53),2)</f>
        <v>0</v>
      </c>
      <c r="AT51" s="77">
        <f>ROUND(SUM(AV51:AW51),2)</f>
        <v>0</v>
      </c>
      <c r="AU51" s="78">
        <f>ROUND(SUM(AU52:AU53),5)</f>
        <v>0</v>
      </c>
      <c r="AV51" s="77">
        <f>ROUND(AZ51*L26,2)</f>
        <v>0</v>
      </c>
      <c r="AW51" s="77">
        <f>ROUND(BA51*L27,2)</f>
        <v>0</v>
      </c>
      <c r="AX51" s="77">
        <f>ROUND(BB51*L26,2)</f>
        <v>0</v>
      </c>
      <c r="AY51" s="77">
        <f>ROUND(BC51*L27,2)</f>
        <v>0</v>
      </c>
      <c r="AZ51" s="77">
        <f>ROUND(SUM(AZ52:AZ53),2)</f>
        <v>0</v>
      </c>
      <c r="BA51" s="77">
        <f>ROUND(SUM(BA52:BA53),2)</f>
        <v>0</v>
      </c>
      <c r="BB51" s="77">
        <f>ROUND(SUM(BB52:BB53),2)</f>
        <v>0</v>
      </c>
      <c r="BC51" s="77">
        <f>ROUND(SUM(BC52:BC53),2)</f>
        <v>0</v>
      </c>
      <c r="BD51" s="79">
        <f>ROUND(SUM(BD52:BD53),2)</f>
        <v>0</v>
      </c>
      <c r="BS51" s="61" t="s">
        <v>70</v>
      </c>
      <c r="BT51" s="61" t="s">
        <v>71</v>
      </c>
      <c r="BU51" s="80" t="s">
        <v>72</v>
      </c>
      <c r="BV51" s="61" t="s">
        <v>73</v>
      </c>
      <c r="BW51" s="61" t="s">
        <v>7</v>
      </c>
      <c r="BX51" s="61" t="s">
        <v>74</v>
      </c>
      <c r="CL51" s="61" t="s">
        <v>5</v>
      </c>
    </row>
    <row r="52" spans="1:91" s="5" customFormat="1" ht="16.5" customHeight="1">
      <c r="A52" s="81" t="s">
        <v>75</v>
      </c>
      <c r="B52" s="82"/>
      <c r="C52" s="83"/>
      <c r="D52" s="233" t="s">
        <v>76</v>
      </c>
      <c r="E52" s="233"/>
      <c r="F52" s="233"/>
      <c r="G52" s="233"/>
      <c r="H52" s="233"/>
      <c r="I52" s="84"/>
      <c r="J52" s="233" t="s">
        <v>77</v>
      </c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33"/>
      <c r="Z52" s="233"/>
      <c r="AA52" s="233"/>
      <c r="AB52" s="233"/>
      <c r="AC52" s="233"/>
      <c r="AD52" s="233"/>
      <c r="AE52" s="233"/>
      <c r="AF52" s="233"/>
      <c r="AG52" s="231">
        <f>'101 - Komunikace - ul. Re...'!J27</f>
        <v>0</v>
      </c>
      <c r="AH52" s="232"/>
      <c r="AI52" s="232"/>
      <c r="AJ52" s="232"/>
      <c r="AK52" s="232"/>
      <c r="AL52" s="232"/>
      <c r="AM52" s="232"/>
      <c r="AN52" s="231">
        <f>SUM(AG52,AT52)</f>
        <v>0</v>
      </c>
      <c r="AO52" s="232"/>
      <c r="AP52" s="232"/>
      <c r="AQ52" s="85" t="s">
        <v>78</v>
      </c>
      <c r="AR52" s="82"/>
      <c r="AS52" s="86">
        <v>0</v>
      </c>
      <c r="AT52" s="87">
        <f>ROUND(SUM(AV52:AW52),2)</f>
        <v>0</v>
      </c>
      <c r="AU52" s="88">
        <f>'101 - Komunikace - ul. Re...'!P83</f>
        <v>0</v>
      </c>
      <c r="AV52" s="87">
        <f>'101 - Komunikace - ul. Re...'!J30</f>
        <v>0</v>
      </c>
      <c r="AW52" s="87">
        <f>'101 - Komunikace - ul. Re...'!J31</f>
        <v>0</v>
      </c>
      <c r="AX52" s="87">
        <f>'101 - Komunikace - ul. Re...'!J32</f>
        <v>0</v>
      </c>
      <c r="AY52" s="87">
        <f>'101 - Komunikace - ul. Re...'!J33</f>
        <v>0</v>
      </c>
      <c r="AZ52" s="87">
        <f>'101 - Komunikace - ul. Re...'!F30</f>
        <v>0</v>
      </c>
      <c r="BA52" s="87">
        <f>'101 - Komunikace - ul. Re...'!F31</f>
        <v>0</v>
      </c>
      <c r="BB52" s="87">
        <f>'101 - Komunikace - ul. Re...'!F32</f>
        <v>0</v>
      </c>
      <c r="BC52" s="87">
        <f>'101 - Komunikace - ul. Re...'!F33</f>
        <v>0</v>
      </c>
      <c r="BD52" s="89">
        <f>'101 - Komunikace - ul. Re...'!F34</f>
        <v>0</v>
      </c>
      <c r="BT52" s="90" t="s">
        <v>79</v>
      </c>
      <c r="BV52" s="90" t="s">
        <v>73</v>
      </c>
      <c r="BW52" s="90" t="s">
        <v>80</v>
      </c>
      <c r="BX52" s="90" t="s">
        <v>7</v>
      </c>
      <c r="CL52" s="90" t="s">
        <v>5</v>
      </c>
      <c r="CM52" s="90" t="s">
        <v>81</v>
      </c>
    </row>
    <row r="53" spans="1:91" s="5" customFormat="1" ht="16.5" customHeight="1">
      <c r="A53" s="81" t="s">
        <v>75</v>
      </c>
      <c r="B53" s="82"/>
      <c r="C53" s="83"/>
      <c r="D53" s="233" t="s">
        <v>82</v>
      </c>
      <c r="E53" s="233"/>
      <c r="F53" s="233"/>
      <c r="G53" s="233"/>
      <c r="H53" s="233"/>
      <c r="I53" s="84"/>
      <c r="J53" s="233" t="s">
        <v>83</v>
      </c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33"/>
      <c r="Z53" s="233"/>
      <c r="AA53" s="233"/>
      <c r="AB53" s="233"/>
      <c r="AC53" s="233"/>
      <c r="AD53" s="233"/>
      <c r="AE53" s="233"/>
      <c r="AF53" s="233"/>
      <c r="AG53" s="231">
        <f>'00 - Všeobecné podmínky'!J27</f>
        <v>0</v>
      </c>
      <c r="AH53" s="232"/>
      <c r="AI53" s="232"/>
      <c r="AJ53" s="232"/>
      <c r="AK53" s="232"/>
      <c r="AL53" s="232"/>
      <c r="AM53" s="232"/>
      <c r="AN53" s="231">
        <f>SUM(AG53,AT53)</f>
        <v>0</v>
      </c>
      <c r="AO53" s="232"/>
      <c r="AP53" s="232"/>
      <c r="AQ53" s="85" t="s">
        <v>78</v>
      </c>
      <c r="AR53" s="82"/>
      <c r="AS53" s="91">
        <v>0</v>
      </c>
      <c r="AT53" s="92">
        <f>ROUND(SUM(AV53:AW53),2)</f>
        <v>0</v>
      </c>
      <c r="AU53" s="93">
        <f>'00 - Všeobecné podmínky'!P78</f>
        <v>0</v>
      </c>
      <c r="AV53" s="92">
        <f>'00 - Všeobecné podmínky'!J30</f>
        <v>0</v>
      </c>
      <c r="AW53" s="92">
        <f>'00 - Všeobecné podmínky'!J31</f>
        <v>0</v>
      </c>
      <c r="AX53" s="92">
        <f>'00 - Všeobecné podmínky'!J32</f>
        <v>0</v>
      </c>
      <c r="AY53" s="92">
        <f>'00 - Všeobecné podmínky'!J33</f>
        <v>0</v>
      </c>
      <c r="AZ53" s="92">
        <f>'00 - Všeobecné podmínky'!F30</f>
        <v>0</v>
      </c>
      <c r="BA53" s="92">
        <f>'00 - Všeobecné podmínky'!F31</f>
        <v>0</v>
      </c>
      <c r="BB53" s="92">
        <f>'00 - Všeobecné podmínky'!F32</f>
        <v>0</v>
      </c>
      <c r="BC53" s="92">
        <f>'00 - Všeobecné podmínky'!F33</f>
        <v>0</v>
      </c>
      <c r="BD53" s="94">
        <f>'00 - Všeobecné podmínky'!F34</f>
        <v>0</v>
      </c>
      <c r="BT53" s="90" t="s">
        <v>79</v>
      </c>
      <c r="BV53" s="90" t="s">
        <v>73</v>
      </c>
      <c r="BW53" s="90" t="s">
        <v>84</v>
      </c>
      <c r="BX53" s="90" t="s">
        <v>7</v>
      </c>
      <c r="CL53" s="90" t="s">
        <v>5</v>
      </c>
      <c r="CM53" s="90" t="s">
        <v>81</v>
      </c>
    </row>
    <row r="54" spans="1:91" s="1" customFormat="1" ht="30" customHeight="1">
      <c r="B54" s="37"/>
      <c r="AR54" s="37"/>
    </row>
    <row r="55" spans="1:91" s="1" customFormat="1" ht="6.95" customHeight="1"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37"/>
    </row>
  </sheetData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101 - Komunikace - ul. Re...'!C2" display="/" xr:uid="{00000000-0004-0000-0000-000002000000}"/>
    <hyperlink ref="A53" location="'00 - Všeobecné podmínky'!C2" display="/" xr:uid="{00000000-0004-0000-0000-000003000000}"/>
  </hyperlinks>
  <pageMargins left="0.58333330000000005" right="0.58333330000000005" top="0.58333330000000005" bottom="0.58333330000000005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41"/>
  <sheetViews>
    <sheetView showGridLines="0" tabSelected="1" workbookViewId="0">
      <pane ySplit="1" topLeftCell="A146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85</v>
      </c>
      <c r="G1" s="246" t="s">
        <v>86</v>
      </c>
      <c r="H1" s="246"/>
      <c r="I1" s="99"/>
      <c r="J1" s="98" t="s">
        <v>87</v>
      </c>
      <c r="K1" s="97" t="s">
        <v>88</v>
      </c>
      <c r="L1" s="98" t="s">
        <v>89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36" t="s">
        <v>8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20" t="s">
        <v>80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90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238" t="str">
        <f>'Rekapitulace stavby'!K6</f>
        <v>III/32916 Poděbrady, ul. Revoluční - SO101</v>
      </c>
      <c r="F7" s="239"/>
      <c r="G7" s="239"/>
      <c r="H7" s="239"/>
      <c r="I7" s="101"/>
      <c r="J7" s="25"/>
      <c r="K7" s="27"/>
    </row>
    <row r="8" spans="1:70" s="1" customFormat="1">
      <c r="B8" s="37"/>
      <c r="C8" s="38"/>
      <c r="D8" s="33" t="s">
        <v>91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240" t="s">
        <v>92</v>
      </c>
      <c r="F9" s="241"/>
      <c r="G9" s="241"/>
      <c r="H9" s="241"/>
      <c r="I9" s="102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21</v>
      </c>
      <c r="E11" s="38"/>
      <c r="F11" s="31" t="s">
        <v>5</v>
      </c>
      <c r="G11" s="38"/>
      <c r="H11" s="38"/>
      <c r="I11" s="103" t="s">
        <v>22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03" t="s">
        <v>25</v>
      </c>
      <c r="J12" s="104" t="str">
        <f>'Rekapitulace stavby'!AN8</f>
        <v>10. 8. 2017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03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3" t="s">
        <v>29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30</v>
      </c>
      <c r="E17" s="38"/>
      <c r="F17" s="38"/>
      <c r="G17" s="38"/>
      <c r="H17" s="38"/>
      <c r="I17" s="103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32</v>
      </c>
      <c r="E20" s="38"/>
      <c r="F20" s="38"/>
      <c r="G20" s="38"/>
      <c r="H20" s="38"/>
      <c r="I20" s="103" t="s">
        <v>28</v>
      </c>
      <c r="J20" s="31" t="s">
        <v>33</v>
      </c>
      <c r="K20" s="41"/>
    </row>
    <row r="21" spans="2:11" s="1" customFormat="1" ht="18" customHeight="1">
      <c r="B21" s="37"/>
      <c r="C21" s="38"/>
      <c r="D21" s="38"/>
      <c r="E21" s="31" t="s">
        <v>34</v>
      </c>
      <c r="F21" s="38"/>
      <c r="G21" s="38"/>
      <c r="H21" s="38"/>
      <c r="I21" s="103" t="s">
        <v>29</v>
      </c>
      <c r="J21" s="31" t="s">
        <v>5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36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208" t="s">
        <v>5</v>
      </c>
      <c r="F24" s="208"/>
      <c r="G24" s="208"/>
      <c r="H24" s="208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37</v>
      </c>
      <c r="E27" s="38"/>
      <c r="F27" s="38"/>
      <c r="G27" s="38"/>
      <c r="H27" s="38"/>
      <c r="I27" s="102"/>
      <c r="J27" s="112">
        <f>ROUND(J83,2)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39</v>
      </c>
      <c r="G29" s="38"/>
      <c r="H29" s="38"/>
      <c r="I29" s="113" t="s">
        <v>38</v>
      </c>
      <c r="J29" s="42" t="s">
        <v>40</v>
      </c>
      <c r="K29" s="41"/>
    </row>
    <row r="30" spans="2:11" s="1" customFormat="1" ht="14.45" customHeight="1">
      <c r="B30" s="37"/>
      <c r="C30" s="38"/>
      <c r="D30" s="45" t="s">
        <v>41</v>
      </c>
      <c r="E30" s="45" t="s">
        <v>42</v>
      </c>
      <c r="F30" s="114">
        <f>ROUND(SUM(BE83:BE240), 2)</f>
        <v>0</v>
      </c>
      <c r="G30" s="38"/>
      <c r="H30" s="38"/>
      <c r="I30" s="115">
        <v>0.21</v>
      </c>
      <c r="J30" s="114">
        <f>ROUND(ROUND((SUM(BE83:BE240)),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43</v>
      </c>
      <c r="F31" s="114">
        <f>ROUND(SUM(BF83:BF240), 2)</f>
        <v>0</v>
      </c>
      <c r="G31" s="38"/>
      <c r="H31" s="38"/>
      <c r="I31" s="115">
        <v>0.15</v>
      </c>
      <c r="J31" s="114">
        <f>ROUND(ROUND((SUM(BF83:BF240)),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44</v>
      </c>
      <c r="F32" s="114">
        <f>ROUND(SUM(BG83:BG240),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45</v>
      </c>
      <c r="F33" s="114">
        <f>ROUND(SUM(BH83:BH240),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46</v>
      </c>
      <c r="F34" s="114">
        <f>ROUND(SUM(BI83:BI240),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47</v>
      </c>
      <c r="E36" s="67"/>
      <c r="F36" s="67"/>
      <c r="G36" s="118" t="s">
        <v>48</v>
      </c>
      <c r="H36" s="119" t="s">
        <v>49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93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238" t="str">
        <f>E7</f>
        <v>III/32916 Poděbrady, ul. Revoluční - SO101</v>
      </c>
      <c r="F45" s="239"/>
      <c r="G45" s="239"/>
      <c r="H45" s="239"/>
      <c r="I45" s="102"/>
      <c r="J45" s="38"/>
      <c r="K45" s="41"/>
    </row>
    <row r="46" spans="2:11" s="1" customFormat="1" ht="14.45" customHeight="1">
      <c r="B46" s="37"/>
      <c r="C46" s="33" t="s">
        <v>91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240" t="str">
        <f>E9</f>
        <v>101 - Komunikace - ul. Revoluční</v>
      </c>
      <c r="F47" s="241"/>
      <c r="G47" s="241"/>
      <c r="H47" s="241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 xml:space="preserve"> </v>
      </c>
      <c r="G49" s="38"/>
      <c r="H49" s="38"/>
      <c r="I49" s="103" t="s">
        <v>25</v>
      </c>
      <c r="J49" s="104" t="str">
        <f>IF(J12="","",J12)</f>
        <v>10. 8. 2017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03" t="s">
        <v>32</v>
      </c>
      <c r="J51" s="208" t="str">
        <f>E21</f>
        <v>Forvia CZ, s.r.o.</v>
      </c>
      <c r="K51" s="41"/>
    </row>
    <row r="52" spans="2:47" s="1" customFormat="1" ht="14.45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02"/>
      <c r="J52" s="242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94</v>
      </c>
      <c r="D54" s="116"/>
      <c r="E54" s="116"/>
      <c r="F54" s="116"/>
      <c r="G54" s="116"/>
      <c r="H54" s="116"/>
      <c r="I54" s="127"/>
      <c r="J54" s="128" t="s">
        <v>95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96</v>
      </c>
      <c r="D56" s="38"/>
      <c r="E56" s="38"/>
      <c r="F56" s="38"/>
      <c r="G56" s="38"/>
      <c r="H56" s="38"/>
      <c r="I56" s="102"/>
      <c r="J56" s="112">
        <f>J83</f>
        <v>0</v>
      </c>
      <c r="K56" s="41"/>
      <c r="AU56" s="20" t="s">
        <v>97</v>
      </c>
    </row>
    <row r="57" spans="2:47" s="7" customFormat="1" ht="24.95" customHeight="1">
      <c r="B57" s="131"/>
      <c r="C57" s="132"/>
      <c r="D57" s="133" t="s">
        <v>98</v>
      </c>
      <c r="E57" s="134"/>
      <c r="F57" s="134"/>
      <c r="G57" s="134"/>
      <c r="H57" s="134"/>
      <c r="I57" s="135"/>
      <c r="J57" s="136">
        <f>J84</f>
        <v>0</v>
      </c>
      <c r="K57" s="137"/>
    </row>
    <row r="58" spans="2:47" s="8" customFormat="1" ht="19.899999999999999" customHeight="1">
      <c r="B58" s="138"/>
      <c r="C58" s="139"/>
      <c r="D58" s="140" t="s">
        <v>99</v>
      </c>
      <c r="E58" s="141"/>
      <c r="F58" s="141"/>
      <c r="G58" s="141"/>
      <c r="H58" s="141"/>
      <c r="I58" s="142"/>
      <c r="J58" s="143">
        <f>J85</f>
        <v>0</v>
      </c>
      <c r="K58" s="144"/>
    </row>
    <row r="59" spans="2:47" s="8" customFormat="1" ht="19.899999999999999" customHeight="1">
      <c r="B59" s="138"/>
      <c r="C59" s="139"/>
      <c r="D59" s="140" t="s">
        <v>100</v>
      </c>
      <c r="E59" s="141"/>
      <c r="F59" s="141"/>
      <c r="G59" s="141"/>
      <c r="H59" s="141"/>
      <c r="I59" s="142"/>
      <c r="J59" s="143">
        <f>J137</f>
        <v>0</v>
      </c>
      <c r="K59" s="144"/>
    </row>
    <row r="60" spans="2:47" s="8" customFormat="1" ht="19.899999999999999" customHeight="1">
      <c r="B60" s="138"/>
      <c r="C60" s="139"/>
      <c r="D60" s="140" t="s">
        <v>101</v>
      </c>
      <c r="E60" s="141"/>
      <c r="F60" s="141"/>
      <c r="G60" s="141"/>
      <c r="H60" s="141"/>
      <c r="I60" s="142"/>
      <c r="J60" s="143">
        <f>J144</f>
        <v>0</v>
      </c>
      <c r="K60" s="144"/>
    </row>
    <row r="61" spans="2:47" s="8" customFormat="1" ht="19.899999999999999" customHeight="1">
      <c r="B61" s="138"/>
      <c r="C61" s="139"/>
      <c r="D61" s="140" t="s">
        <v>102</v>
      </c>
      <c r="E61" s="141"/>
      <c r="F61" s="141"/>
      <c r="G61" s="141"/>
      <c r="H61" s="141"/>
      <c r="I61" s="142"/>
      <c r="J61" s="143">
        <f>J195</f>
        <v>0</v>
      </c>
      <c r="K61" s="144"/>
    </row>
    <row r="62" spans="2:47" s="8" customFormat="1" ht="19.899999999999999" customHeight="1">
      <c r="B62" s="138"/>
      <c r="C62" s="139"/>
      <c r="D62" s="140" t="s">
        <v>103</v>
      </c>
      <c r="E62" s="141"/>
      <c r="F62" s="141"/>
      <c r="G62" s="141"/>
      <c r="H62" s="141"/>
      <c r="I62" s="142"/>
      <c r="J62" s="143">
        <f>J200</f>
        <v>0</v>
      </c>
      <c r="K62" s="144"/>
    </row>
    <row r="63" spans="2:47" s="8" customFormat="1" ht="19.899999999999999" customHeight="1">
      <c r="B63" s="138"/>
      <c r="C63" s="139"/>
      <c r="D63" s="140" t="s">
        <v>104</v>
      </c>
      <c r="E63" s="141"/>
      <c r="F63" s="141"/>
      <c r="G63" s="141"/>
      <c r="H63" s="141"/>
      <c r="I63" s="142"/>
      <c r="J63" s="143">
        <f>J229</f>
        <v>0</v>
      </c>
      <c r="K63" s="144"/>
    </row>
    <row r="64" spans="2:47" s="1" customFormat="1" ht="21.75" customHeight="1">
      <c r="B64" s="37"/>
      <c r="C64" s="38"/>
      <c r="D64" s="38"/>
      <c r="E64" s="38"/>
      <c r="F64" s="38"/>
      <c r="G64" s="38"/>
      <c r="H64" s="38"/>
      <c r="I64" s="102"/>
      <c r="J64" s="38"/>
      <c r="K64" s="41"/>
    </row>
    <row r="65" spans="2:12" s="1" customFormat="1" ht="6.95" customHeight="1">
      <c r="B65" s="52"/>
      <c r="C65" s="53"/>
      <c r="D65" s="53"/>
      <c r="E65" s="53"/>
      <c r="F65" s="53"/>
      <c r="G65" s="53"/>
      <c r="H65" s="53"/>
      <c r="I65" s="123"/>
      <c r="J65" s="53"/>
      <c r="K65" s="54"/>
    </row>
    <row r="69" spans="2:12" s="1" customFormat="1" ht="6.95" customHeight="1">
      <c r="B69" s="55"/>
      <c r="C69" s="56"/>
      <c r="D69" s="56"/>
      <c r="E69" s="56"/>
      <c r="F69" s="56"/>
      <c r="G69" s="56"/>
      <c r="H69" s="56"/>
      <c r="I69" s="124"/>
      <c r="J69" s="56"/>
      <c r="K69" s="56"/>
      <c r="L69" s="37"/>
    </row>
    <row r="70" spans="2:12" s="1" customFormat="1" ht="36.950000000000003" customHeight="1">
      <c r="B70" s="37"/>
      <c r="C70" s="57" t="s">
        <v>105</v>
      </c>
      <c r="L70" s="37"/>
    </row>
    <row r="71" spans="2:12" s="1" customFormat="1" ht="6.95" customHeight="1">
      <c r="B71" s="37"/>
      <c r="L71" s="37"/>
    </row>
    <row r="72" spans="2:12" s="1" customFormat="1" ht="14.45" customHeight="1">
      <c r="B72" s="37"/>
      <c r="C72" s="59" t="s">
        <v>19</v>
      </c>
      <c r="L72" s="37"/>
    </row>
    <row r="73" spans="2:12" s="1" customFormat="1" ht="16.5" customHeight="1">
      <c r="B73" s="37"/>
      <c r="E73" s="243" t="str">
        <f>E7</f>
        <v>III/32916 Poděbrady, ul. Revoluční - SO101</v>
      </c>
      <c r="F73" s="244"/>
      <c r="G73" s="244"/>
      <c r="H73" s="244"/>
      <c r="L73" s="37"/>
    </row>
    <row r="74" spans="2:12" s="1" customFormat="1" ht="14.45" customHeight="1">
      <c r="B74" s="37"/>
      <c r="C74" s="59" t="s">
        <v>91</v>
      </c>
      <c r="L74" s="37"/>
    </row>
    <row r="75" spans="2:12" s="1" customFormat="1" ht="17.25" customHeight="1">
      <c r="B75" s="37"/>
      <c r="E75" s="219" t="str">
        <f>E9</f>
        <v>101 - Komunikace - ul. Revoluční</v>
      </c>
      <c r="F75" s="245"/>
      <c r="G75" s="245"/>
      <c r="H75" s="245"/>
      <c r="L75" s="37"/>
    </row>
    <row r="76" spans="2:12" s="1" customFormat="1" ht="6.95" customHeight="1">
      <c r="B76" s="37"/>
      <c r="L76" s="37"/>
    </row>
    <row r="77" spans="2:12" s="1" customFormat="1" ht="18" customHeight="1">
      <c r="B77" s="37"/>
      <c r="C77" s="59" t="s">
        <v>23</v>
      </c>
      <c r="F77" s="145" t="str">
        <f>F12</f>
        <v xml:space="preserve"> </v>
      </c>
      <c r="I77" s="146" t="s">
        <v>25</v>
      </c>
      <c r="J77" s="63" t="str">
        <f>IF(J12="","",J12)</f>
        <v>10. 8. 2017</v>
      </c>
      <c r="L77" s="37"/>
    </row>
    <row r="78" spans="2:12" s="1" customFormat="1" ht="6.95" customHeight="1">
      <c r="B78" s="37"/>
      <c r="L78" s="37"/>
    </row>
    <row r="79" spans="2:12" s="1" customFormat="1">
      <c r="B79" s="37"/>
      <c r="C79" s="59" t="s">
        <v>27</v>
      </c>
      <c r="F79" s="145" t="str">
        <f>E15</f>
        <v xml:space="preserve"> </v>
      </c>
      <c r="I79" s="146" t="s">
        <v>32</v>
      </c>
      <c r="J79" s="145" t="str">
        <f>E21</f>
        <v>Forvia CZ, s.r.o.</v>
      </c>
      <c r="L79" s="37"/>
    </row>
    <row r="80" spans="2:12" s="1" customFormat="1" ht="14.45" customHeight="1">
      <c r="B80" s="37"/>
      <c r="C80" s="59" t="s">
        <v>30</v>
      </c>
      <c r="F80" s="145" t="str">
        <f>IF(E18="","",E18)</f>
        <v/>
      </c>
      <c r="L80" s="37"/>
    </row>
    <row r="81" spans="2:65" s="1" customFormat="1" ht="10.35" customHeight="1">
      <c r="B81" s="37"/>
      <c r="L81" s="37"/>
    </row>
    <row r="82" spans="2:65" s="9" customFormat="1" ht="29.25" customHeight="1">
      <c r="B82" s="147"/>
      <c r="C82" s="148" t="s">
        <v>106</v>
      </c>
      <c r="D82" s="149" t="s">
        <v>56</v>
      </c>
      <c r="E82" s="149" t="s">
        <v>52</v>
      </c>
      <c r="F82" s="149" t="s">
        <v>107</v>
      </c>
      <c r="G82" s="149" t="s">
        <v>108</v>
      </c>
      <c r="H82" s="149" t="s">
        <v>109</v>
      </c>
      <c r="I82" s="150" t="s">
        <v>110</v>
      </c>
      <c r="J82" s="149" t="s">
        <v>95</v>
      </c>
      <c r="K82" s="151" t="s">
        <v>111</v>
      </c>
      <c r="L82" s="147"/>
      <c r="M82" s="69" t="s">
        <v>112</v>
      </c>
      <c r="N82" s="70" t="s">
        <v>41</v>
      </c>
      <c r="O82" s="70" t="s">
        <v>113</v>
      </c>
      <c r="P82" s="70" t="s">
        <v>114</v>
      </c>
      <c r="Q82" s="70" t="s">
        <v>115</v>
      </c>
      <c r="R82" s="70" t="s">
        <v>116</v>
      </c>
      <c r="S82" s="70" t="s">
        <v>117</v>
      </c>
      <c r="T82" s="71" t="s">
        <v>118</v>
      </c>
    </row>
    <row r="83" spans="2:65" s="1" customFormat="1" ht="29.25" customHeight="1">
      <c r="B83" s="37"/>
      <c r="C83" s="73" t="s">
        <v>96</v>
      </c>
      <c r="J83" s="152">
        <f>BK83</f>
        <v>0</v>
      </c>
      <c r="L83" s="37"/>
      <c r="M83" s="72"/>
      <c r="N83" s="64"/>
      <c r="O83" s="64"/>
      <c r="P83" s="153">
        <f>P84</f>
        <v>0</v>
      </c>
      <c r="Q83" s="64"/>
      <c r="R83" s="153">
        <f>R84</f>
        <v>0</v>
      </c>
      <c r="S83" s="64"/>
      <c r="T83" s="154">
        <f>T84</f>
        <v>0</v>
      </c>
      <c r="AT83" s="20" t="s">
        <v>70</v>
      </c>
      <c r="AU83" s="20" t="s">
        <v>97</v>
      </c>
      <c r="BK83" s="155">
        <f>BK84</f>
        <v>0</v>
      </c>
    </row>
    <row r="84" spans="2:65" s="10" customFormat="1" ht="37.35" customHeight="1">
      <c r="B84" s="156"/>
      <c r="D84" s="157" t="s">
        <v>70</v>
      </c>
      <c r="E84" s="158" t="s">
        <v>119</v>
      </c>
      <c r="F84" s="158" t="s">
        <v>120</v>
      </c>
      <c r="I84" s="159"/>
      <c r="J84" s="160">
        <f>BK84</f>
        <v>0</v>
      </c>
      <c r="L84" s="156"/>
      <c r="M84" s="161"/>
      <c r="N84" s="162"/>
      <c r="O84" s="162"/>
      <c r="P84" s="163">
        <f>P85+P137+P144+P195+P200+P229</f>
        <v>0</v>
      </c>
      <c r="Q84" s="162"/>
      <c r="R84" s="163">
        <f>R85+R137+R144+R195+R200+R229</f>
        <v>0</v>
      </c>
      <c r="S84" s="162"/>
      <c r="T84" s="164">
        <f>T85+T137+T144+T195+T200+T229</f>
        <v>0</v>
      </c>
      <c r="AR84" s="157" t="s">
        <v>79</v>
      </c>
      <c r="AT84" s="165" t="s">
        <v>70</v>
      </c>
      <c r="AU84" s="165" t="s">
        <v>71</v>
      </c>
      <c r="AY84" s="157" t="s">
        <v>121</v>
      </c>
      <c r="BK84" s="166">
        <f>BK85+BK137+BK144+BK195+BK200+BK229</f>
        <v>0</v>
      </c>
    </row>
    <row r="85" spans="2:65" s="10" customFormat="1" ht="19.899999999999999" customHeight="1">
      <c r="B85" s="156"/>
      <c r="D85" s="157" t="s">
        <v>70</v>
      </c>
      <c r="E85" s="167" t="s">
        <v>79</v>
      </c>
      <c r="F85" s="167" t="s">
        <v>122</v>
      </c>
      <c r="I85" s="159"/>
      <c r="J85" s="168">
        <f>BK85</f>
        <v>0</v>
      </c>
      <c r="L85" s="156"/>
      <c r="M85" s="161"/>
      <c r="N85" s="162"/>
      <c r="O85" s="162"/>
      <c r="P85" s="163">
        <f>SUM(P86:P136)</f>
        <v>0</v>
      </c>
      <c r="Q85" s="162"/>
      <c r="R85" s="163">
        <f>SUM(R86:R136)</f>
        <v>0</v>
      </c>
      <c r="S85" s="162"/>
      <c r="T85" s="164">
        <f>SUM(T86:T136)</f>
        <v>0</v>
      </c>
      <c r="AR85" s="157" t="s">
        <v>79</v>
      </c>
      <c r="AT85" s="165" t="s">
        <v>70</v>
      </c>
      <c r="AU85" s="165" t="s">
        <v>79</v>
      </c>
      <c r="AY85" s="157" t="s">
        <v>121</v>
      </c>
      <c r="BK85" s="166">
        <f>SUM(BK86:BK136)</f>
        <v>0</v>
      </c>
    </row>
    <row r="86" spans="2:65" s="1" customFormat="1" ht="16.5" customHeight="1">
      <c r="B86" s="169"/>
      <c r="C86" s="170" t="s">
        <v>79</v>
      </c>
      <c r="D86" s="170" t="s">
        <v>123</v>
      </c>
      <c r="E86" s="171" t="s">
        <v>124</v>
      </c>
      <c r="F86" s="172" t="s">
        <v>125</v>
      </c>
      <c r="G86" s="173" t="s">
        <v>126</v>
      </c>
      <c r="H86" s="174">
        <v>47.4</v>
      </c>
      <c r="I86" s="175"/>
      <c r="J86" s="176">
        <f>ROUND(I86*H86,2)</f>
        <v>0</v>
      </c>
      <c r="K86" s="172" t="s">
        <v>127</v>
      </c>
      <c r="L86" s="37"/>
      <c r="M86" s="177" t="s">
        <v>5</v>
      </c>
      <c r="N86" s="178" t="s">
        <v>42</v>
      </c>
      <c r="O86" s="38"/>
      <c r="P86" s="179">
        <f>O86*H86</f>
        <v>0</v>
      </c>
      <c r="Q86" s="179">
        <v>0</v>
      </c>
      <c r="R86" s="179">
        <f>Q86*H86</f>
        <v>0</v>
      </c>
      <c r="S86" s="179">
        <v>0</v>
      </c>
      <c r="T86" s="180">
        <f>S86*H86</f>
        <v>0</v>
      </c>
      <c r="AR86" s="20" t="s">
        <v>128</v>
      </c>
      <c r="AT86" s="20" t="s">
        <v>123</v>
      </c>
      <c r="AU86" s="20" t="s">
        <v>81</v>
      </c>
      <c r="AY86" s="20" t="s">
        <v>121</v>
      </c>
      <c r="BE86" s="181">
        <f>IF(N86="základní",J86,0)</f>
        <v>0</v>
      </c>
      <c r="BF86" s="181">
        <f>IF(N86="snížená",J86,0)</f>
        <v>0</v>
      </c>
      <c r="BG86" s="181">
        <f>IF(N86="zákl. přenesená",J86,0)</f>
        <v>0</v>
      </c>
      <c r="BH86" s="181">
        <f>IF(N86="sníž. přenesená",J86,0)</f>
        <v>0</v>
      </c>
      <c r="BI86" s="181">
        <f>IF(N86="nulová",J86,0)</f>
        <v>0</v>
      </c>
      <c r="BJ86" s="20" t="s">
        <v>79</v>
      </c>
      <c r="BK86" s="181">
        <f>ROUND(I86*H86,2)</f>
        <v>0</v>
      </c>
      <c r="BL86" s="20" t="s">
        <v>128</v>
      </c>
      <c r="BM86" s="20" t="s">
        <v>129</v>
      </c>
    </row>
    <row r="87" spans="2:65" s="1" customFormat="1" ht="54">
      <c r="B87" s="37"/>
      <c r="D87" s="182" t="s">
        <v>130</v>
      </c>
      <c r="F87" s="183" t="s">
        <v>131</v>
      </c>
      <c r="I87" s="184"/>
      <c r="L87" s="37"/>
      <c r="M87" s="185"/>
      <c r="N87" s="38"/>
      <c r="O87" s="38"/>
      <c r="P87" s="38"/>
      <c r="Q87" s="38"/>
      <c r="R87" s="38"/>
      <c r="S87" s="38"/>
      <c r="T87" s="66"/>
      <c r="AT87" s="20" t="s">
        <v>130</v>
      </c>
      <c r="AU87" s="20" t="s">
        <v>81</v>
      </c>
    </row>
    <row r="88" spans="2:65" s="1" customFormat="1" ht="27">
      <c r="B88" s="37"/>
      <c r="D88" s="182" t="s">
        <v>132</v>
      </c>
      <c r="F88" s="186" t="s">
        <v>133</v>
      </c>
      <c r="I88" s="184"/>
      <c r="L88" s="37"/>
      <c r="M88" s="185"/>
      <c r="N88" s="38"/>
      <c r="O88" s="38"/>
      <c r="P88" s="38"/>
      <c r="Q88" s="38"/>
      <c r="R88" s="38"/>
      <c r="S88" s="38"/>
      <c r="T88" s="66"/>
      <c r="AT88" s="20" t="s">
        <v>132</v>
      </c>
      <c r="AU88" s="20" t="s">
        <v>81</v>
      </c>
    </row>
    <row r="89" spans="2:65" s="11" customFormat="1" ht="13.5">
      <c r="B89" s="187"/>
      <c r="D89" s="182" t="s">
        <v>134</v>
      </c>
      <c r="E89" s="188" t="s">
        <v>5</v>
      </c>
      <c r="F89" s="189" t="s">
        <v>135</v>
      </c>
      <c r="H89" s="190">
        <v>9</v>
      </c>
      <c r="I89" s="191"/>
      <c r="L89" s="187"/>
      <c r="M89" s="192"/>
      <c r="N89" s="193"/>
      <c r="O89" s="193"/>
      <c r="P89" s="193"/>
      <c r="Q89" s="193"/>
      <c r="R89" s="193"/>
      <c r="S89" s="193"/>
      <c r="T89" s="194"/>
      <c r="AT89" s="188" t="s">
        <v>134</v>
      </c>
      <c r="AU89" s="188" t="s">
        <v>81</v>
      </c>
      <c r="AV89" s="11" t="s">
        <v>81</v>
      </c>
      <c r="AW89" s="11" t="s">
        <v>35</v>
      </c>
      <c r="AX89" s="11" t="s">
        <v>71</v>
      </c>
      <c r="AY89" s="188" t="s">
        <v>121</v>
      </c>
    </row>
    <row r="90" spans="2:65" s="11" customFormat="1" ht="13.5">
      <c r="B90" s="187"/>
      <c r="D90" s="182" t="s">
        <v>134</v>
      </c>
      <c r="E90" s="188" t="s">
        <v>5</v>
      </c>
      <c r="F90" s="189" t="s">
        <v>136</v>
      </c>
      <c r="H90" s="190">
        <v>7.2</v>
      </c>
      <c r="I90" s="191"/>
      <c r="L90" s="187"/>
      <c r="M90" s="192"/>
      <c r="N90" s="193"/>
      <c r="O90" s="193"/>
      <c r="P90" s="193"/>
      <c r="Q90" s="193"/>
      <c r="R90" s="193"/>
      <c r="S90" s="193"/>
      <c r="T90" s="194"/>
      <c r="AT90" s="188" t="s">
        <v>134</v>
      </c>
      <c r="AU90" s="188" t="s">
        <v>81</v>
      </c>
      <c r="AV90" s="11" t="s">
        <v>81</v>
      </c>
      <c r="AW90" s="11" t="s">
        <v>35</v>
      </c>
      <c r="AX90" s="11" t="s">
        <v>71</v>
      </c>
      <c r="AY90" s="188" t="s">
        <v>121</v>
      </c>
    </row>
    <row r="91" spans="2:65" s="11" customFormat="1" ht="13.5">
      <c r="B91" s="187"/>
      <c r="D91" s="182" t="s">
        <v>134</v>
      </c>
      <c r="E91" s="188" t="s">
        <v>5</v>
      </c>
      <c r="F91" s="189" t="s">
        <v>137</v>
      </c>
      <c r="H91" s="190">
        <v>9.6</v>
      </c>
      <c r="I91" s="191"/>
      <c r="L91" s="187"/>
      <c r="M91" s="192"/>
      <c r="N91" s="193"/>
      <c r="O91" s="193"/>
      <c r="P91" s="193"/>
      <c r="Q91" s="193"/>
      <c r="R91" s="193"/>
      <c r="S91" s="193"/>
      <c r="T91" s="194"/>
      <c r="AT91" s="188" t="s">
        <v>134</v>
      </c>
      <c r="AU91" s="188" t="s">
        <v>81</v>
      </c>
      <c r="AV91" s="11" t="s">
        <v>81</v>
      </c>
      <c r="AW91" s="11" t="s">
        <v>35</v>
      </c>
      <c r="AX91" s="11" t="s">
        <v>71</v>
      </c>
      <c r="AY91" s="188" t="s">
        <v>121</v>
      </c>
    </row>
    <row r="92" spans="2:65" s="11" customFormat="1" ht="13.5">
      <c r="B92" s="187"/>
      <c r="D92" s="182" t="s">
        <v>134</v>
      </c>
      <c r="E92" s="188" t="s">
        <v>5</v>
      </c>
      <c r="F92" s="189" t="s">
        <v>138</v>
      </c>
      <c r="H92" s="190">
        <v>7.8</v>
      </c>
      <c r="I92" s="191"/>
      <c r="L92" s="187"/>
      <c r="M92" s="192"/>
      <c r="N92" s="193"/>
      <c r="O92" s="193"/>
      <c r="P92" s="193"/>
      <c r="Q92" s="193"/>
      <c r="R92" s="193"/>
      <c r="S92" s="193"/>
      <c r="T92" s="194"/>
      <c r="AT92" s="188" t="s">
        <v>134</v>
      </c>
      <c r="AU92" s="188" t="s">
        <v>81</v>
      </c>
      <c r="AV92" s="11" t="s">
        <v>81</v>
      </c>
      <c r="AW92" s="11" t="s">
        <v>35</v>
      </c>
      <c r="AX92" s="11" t="s">
        <v>71</v>
      </c>
      <c r="AY92" s="188" t="s">
        <v>121</v>
      </c>
    </row>
    <row r="93" spans="2:65" s="11" customFormat="1" ht="13.5">
      <c r="B93" s="187"/>
      <c r="D93" s="182" t="s">
        <v>134</v>
      </c>
      <c r="E93" s="188" t="s">
        <v>5</v>
      </c>
      <c r="F93" s="189" t="s">
        <v>139</v>
      </c>
      <c r="H93" s="190">
        <v>4.8</v>
      </c>
      <c r="I93" s="191"/>
      <c r="L93" s="187"/>
      <c r="M93" s="192"/>
      <c r="N93" s="193"/>
      <c r="O93" s="193"/>
      <c r="P93" s="193"/>
      <c r="Q93" s="193"/>
      <c r="R93" s="193"/>
      <c r="S93" s="193"/>
      <c r="T93" s="194"/>
      <c r="AT93" s="188" t="s">
        <v>134</v>
      </c>
      <c r="AU93" s="188" t="s">
        <v>81</v>
      </c>
      <c r="AV93" s="11" t="s">
        <v>81</v>
      </c>
      <c r="AW93" s="11" t="s">
        <v>35</v>
      </c>
      <c r="AX93" s="11" t="s">
        <v>71</v>
      </c>
      <c r="AY93" s="188" t="s">
        <v>121</v>
      </c>
    </row>
    <row r="94" spans="2:65" s="11" customFormat="1" ht="13.5">
      <c r="B94" s="187"/>
      <c r="D94" s="182" t="s">
        <v>134</v>
      </c>
      <c r="E94" s="188" t="s">
        <v>5</v>
      </c>
      <c r="F94" s="189" t="s">
        <v>140</v>
      </c>
      <c r="H94" s="190">
        <v>9</v>
      </c>
      <c r="I94" s="191"/>
      <c r="L94" s="187"/>
      <c r="M94" s="192"/>
      <c r="N94" s="193"/>
      <c r="O94" s="193"/>
      <c r="P94" s="193"/>
      <c r="Q94" s="193"/>
      <c r="R94" s="193"/>
      <c r="S94" s="193"/>
      <c r="T94" s="194"/>
      <c r="AT94" s="188" t="s">
        <v>134</v>
      </c>
      <c r="AU94" s="188" t="s">
        <v>81</v>
      </c>
      <c r="AV94" s="11" t="s">
        <v>81</v>
      </c>
      <c r="AW94" s="11" t="s">
        <v>35</v>
      </c>
      <c r="AX94" s="11" t="s">
        <v>71</v>
      </c>
      <c r="AY94" s="188" t="s">
        <v>121</v>
      </c>
    </row>
    <row r="95" spans="2:65" s="1" customFormat="1" ht="16.5" customHeight="1">
      <c r="B95" s="169"/>
      <c r="C95" s="170" t="s">
        <v>81</v>
      </c>
      <c r="D95" s="170" t="s">
        <v>123</v>
      </c>
      <c r="E95" s="171" t="s">
        <v>141</v>
      </c>
      <c r="F95" s="172" t="s">
        <v>142</v>
      </c>
      <c r="G95" s="173" t="s">
        <v>126</v>
      </c>
      <c r="H95" s="174">
        <v>336</v>
      </c>
      <c r="I95" s="175"/>
      <c r="J95" s="176">
        <f>ROUND(I95*H95,2)</f>
        <v>0</v>
      </c>
      <c r="K95" s="172" t="s">
        <v>127</v>
      </c>
      <c r="L95" s="37"/>
      <c r="M95" s="177" t="s">
        <v>5</v>
      </c>
      <c r="N95" s="178" t="s">
        <v>42</v>
      </c>
      <c r="O95" s="38"/>
      <c r="P95" s="179">
        <f>O95*H95</f>
        <v>0</v>
      </c>
      <c r="Q95" s="179">
        <v>0</v>
      </c>
      <c r="R95" s="179">
        <f>Q95*H95</f>
        <v>0</v>
      </c>
      <c r="S95" s="179">
        <v>0</v>
      </c>
      <c r="T95" s="180">
        <f>S95*H95</f>
        <v>0</v>
      </c>
      <c r="AR95" s="20" t="s">
        <v>128</v>
      </c>
      <c r="AT95" s="20" t="s">
        <v>123</v>
      </c>
      <c r="AU95" s="20" t="s">
        <v>81</v>
      </c>
      <c r="AY95" s="20" t="s">
        <v>121</v>
      </c>
      <c r="BE95" s="181">
        <f>IF(N95="základní",J95,0)</f>
        <v>0</v>
      </c>
      <c r="BF95" s="181">
        <f>IF(N95="snížená",J95,0)</f>
        <v>0</v>
      </c>
      <c r="BG95" s="181">
        <f>IF(N95="zákl. přenesená",J95,0)</f>
        <v>0</v>
      </c>
      <c r="BH95" s="181">
        <f>IF(N95="sníž. přenesená",J95,0)</f>
        <v>0</v>
      </c>
      <c r="BI95" s="181">
        <f>IF(N95="nulová",J95,0)</f>
        <v>0</v>
      </c>
      <c r="BJ95" s="20" t="s">
        <v>79</v>
      </c>
      <c r="BK95" s="181">
        <f>ROUND(I95*H95,2)</f>
        <v>0</v>
      </c>
      <c r="BL95" s="20" t="s">
        <v>128</v>
      </c>
      <c r="BM95" s="20" t="s">
        <v>143</v>
      </c>
    </row>
    <row r="96" spans="2:65" s="1" customFormat="1" ht="54">
      <c r="B96" s="37"/>
      <c r="D96" s="182" t="s">
        <v>130</v>
      </c>
      <c r="F96" s="183" t="s">
        <v>131</v>
      </c>
      <c r="I96" s="184"/>
      <c r="L96" s="37"/>
      <c r="M96" s="185"/>
      <c r="N96" s="38"/>
      <c r="O96" s="38"/>
      <c r="P96" s="38"/>
      <c r="Q96" s="38"/>
      <c r="R96" s="38"/>
      <c r="S96" s="38"/>
      <c r="T96" s="66"/>
      <c r="AT96" s="20" t="s">
        <v>130</v>
      </c>
      <c r="AU96" s="20" t="s">
        <v>81</v>
      </c>
    </row>
    <row r="97" spans="2:65" s="1" customFormat="1" ht="16.5" customHeight="1">
      <c r="B97" s="169"/>
      <c r="C97" s="170" t="s">
        <v>144</v>
      </c>
      <c r="D97" s="170" t="s">
        <v>123</v>
      </c>
      <c r="E97" s="171" t="s">
        <v>145</v>
      </c>
      <c r="F97" s="172" t="s">
        <v>146</v>
      </c>
      <c r="G97" s="173" t="s">
        <v>126</v>
      </c>
      <c r="H97" s="174">
        <v>205</v>
      </c>
      <c r="I97" s="175"/>
      <c r="J97" s="176">
        <f>ROUND(I97*H97,2)</f>
        <v>0</v>
      </c>
      <c r="K97" s="172" t="s">
        <v>127</v>
      </c>
      <c r="L97" s="37"/>
      <c r="M97" s="177" t="s">
        <v>5</v>
      </c>
      <c r="N97" s="178" t="s">
        <v>42</v>
      </c>
      <c r="O97" s="38"/>
      <c r="P97" s="179">
        <f>O97*H97</f>
        <v>0</v>
      </c>
      <c r="Q97" s="179">
        <v>0</v>
      </c>
      <c r="R97" s="179">
        <f>Q97*H97</f>
        <v>0</v>
      </c>
      <c r="S97" s="179">
        <v>0</v>
      </c>
      <c r="T97" s="180">
        <f>S97*H97</f>
        <v>0</v>
      </c>
      <c r="AR97" s="20" t="s">
        <v>128</v>
      </c>
      <c r="AT97" s="20" t="s">
        <v>123</v>
      </c>
      <c r="AU97" s="20" t="s">
        <v>81</v>
      </c>
      <c r="AY97" s="20" t="s">
        <v>121</v>
      </c>
      <c r="BE97" s="181">
        <f>IF(N97="základní",J97,0)</f>
        <v>0</v>
      </c>
      <c r="BF97" s="181">
        <f>IF(N97="snížená",J97,0)</f>
        <v>0</v>
      </c>
      <c r="BG97" s="181">
        <f>IF(N97="zákl. přenesená",J97,0)</f>
        <v>0</v>
      </c>
      <c r="BH97" s="181">
        <f>IF(N97="sníž. přenesená",J97,0)</f>
        <v>0</v>
      </c>
      <c r="BI97" s="181">
        <f>IF(N97="nulová",J97,0)</f>
        <v>0</v>
      </c>
      <c r="BJ97" s="20" t="s">
        <v>79</v>
      </c>
      <c r="BK97" s="181">
        <f>ROUND(I97*H97,2)</f>
        <v>0</v>
      </c>
      <c r="BL97" s="20" t="s">
        <v>128</v>
      </c>
      <c r="BM97" s="20" t="s">
        <v>147</v>
      </c>
    </row>
    <row r="98" spans="2:65" s="1" customFormat="1" ht="67.5">
      <c r="B98" s="37"/>
      <c r="D98" s="182" t="s">
        <v>130</v>
      </c>
      <c r="F98" s="183" t="s">
        <v>148</v>
      </c>
      <c r="I98" s="184"/>
      <c r="L98" s="37"/>
      <c r="M98" s="185"/>
      <c r="N98" s="38"/>
      <c r="O98" s="38"/>
      <c r="P98" s="38"/>
      <c r="Q98" s="38"/>
      <c r="R98" s="38"/>
      <c r="S98" s="38"/>
      <c r="T98" s="66"/>
      <c r="AT98" s="20" t="s">
        <v>130</v>
      </c>
      <c r="AU98" s="20" t="s">
        <v>81</v>
      </c>
    </row>
    <row r="99" spans="2:65" s="11" customFormat="1" ht="13.5">
      <c r="B99" s="187"/>
      <c r="D99" s="182" t="s">
        <v>134</v>
      </c>
      <c r="E99" s="188" t="s">
        <v>5</v>
      </c>
      <c r="F99" s="189" t="s">
        <v>149</v>
      </c>
      <c r="H99" s="190">
        <v>205</v>
      </c>
      <c r="I99" s="191"/>
      <c r="L99" s="187"/>
      <c r="M99" s="192"/>
      <c r="N99" s="193"/>
      <c r="O99" s="193"/>
      <c r="P99" s="193"/>
      <c r="Q99" s="193"/>
      <c r="R99" s="193"/>
      <c r="S99" s="193"/>
      <c r="T99" s="194"/>
      <c r="AT99" s="188" t="s">
        <v>134</v>
      </c>
      <c r="AU99" s="188" t="s">
        <v>81</v>
      </c>
      <c r="AV99" s="11" t="s">
        <v>81</v>
      </c>
      <c r="AW99" s="11" t="s">
        <v>35</v>
      </c>
      <c r="AX99" s="11" t="s">
        <v>79</v>
      </c>
      <c r="AY99" s="188" t="s">
        <v>121</v>
      </c>
    </row>
    <row r="100" spans="2:65" s="1" customFormat="1" ht="16.5" customHeight="1">
      <c r="B100" s="169"/>
      <c r="C100" s="170" t="s">
        <v>128</v>
      </c>
      <c r="D100" s="170" t="s">
        <v>123</v>
      </c>
      <c r="E100" s="171" t="s">
        <v>150</v>
      </c>
      <c r="F100" s="172" t="s">
        <v>151</v>
      </c>
      <c r="G100" s="173" t="s">
        <v>126</v>
      </c>
      <c r="H100" s="174">
        <v>1275</v>
      </c>
      <c r="I100" s="175"/>
      <c r="J100" s="176">
        <f>ROUND(I100*H100,2)</f>
        <v>0</v>
      </c>
      <c r="K100" s="172" t="s">
        <v>127</v>
      </c>
      <c r="L100" s="37"/>
      <c r="M100" s="177" t="s">
        <v>5</v>
      </c>
      <c r="N100" s="178" t="s">
        <v>42</v>
      </c>
      <c r="O100" s="38"/>
      <c r="P100" s="179">
        <f>O100*H100</f>
        <v>0</v>
      </c>
      <c r="Q100" s="179">
        <v>0</v>
      </c>
      <c r="R100" s="179">
        <f>Q100*H100</f>
        <v>0</v>
      </c>
      <c r="S100" s="179">
        <v>0</v>
      </c>
      <c r="T100" s="180">
        <f>S100*H100</f>
        <v>0</v>
      </c>
      <c r="AR100" s="20" t="s">
        <v>128</v>
      </c>
      <c r="AT100" s="20" t="s">
        <v>123</v>
      </c>
      <c r="AU100" s="20" t="s">
        <v>81</v>
      </c>
      <c r="AY100" s="20" t="s">
        <v>121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20" t="s">
        <v>79</v>
      </c>
      <c r="BK100" s="181">
        <f>ROUND(I100*H100,2)</f>
        <v>0</v>
      </c>
      <c r="BL100" s="20" t="s">
        <v>128</v>
      </c>
      <c r="BM100" s="20" t="s">
        <v>152</v>
      </c>
    </row>
    <row r="101" spans="2:65" s="1" customFormat="1" ht="54">
      <c r="B101" s="37"/>
      <c r="D101" s="182" t="s">
        <v>130</v>
      </c>
      <c r="F101" s="183" t="s">
        <v>131</v>
      </c>
      <c r="I101" s="184"/>
      <c r="L101" s="37"/>
      <c r="M101" s="185"/>
      <c r="N101" s="38"/>
      <c r="O101" s="38"/>
      <c r="P101" s="38"/>
      <c r="Q101" s="38"/>
      <c r="R101" s="38"/>
      <c r="S101" s="38"/>
      <c r="T101" s="66"/>
      <c r="AT101" s="20" t="s">
        <v>130</v>
      </c>
      <c r="AU101" s="20" t="s">
        <v>81</v>
      </c>
    </row>
    <row r="102" spans="2:65" s="11" customFormat="1" ht="13.5">
      <c r="B102" s="187"/>
      <c r="D102" s="182" t="s">
        <v>134</v>
      </c>
      <c r="E102" s="188" t="s">
        <v>5</v>
      </c>
      <c r="F102" s="189" t="s">
        <v>153</v>
      </c>
      <c r="H102" s="190">
        <v>985.6</v>
      </c>
      <c r="I102" s="191"/>
      <c r="L102" s="187"/>
      <c r="M102" s="192"/>
      <c r="N102" s="193"/>
      <c r="O102" s="193"/>
      <c r="P102" s="193"/>
      <c r="Q102" s="193"/>
      <c r="R102" s="193"/>
      <c r="S102" s="193"/>
      <c r="T102" s="194"/>
      <c r="AT102" s="188" t="s">
        <v>134</v>
      </c>
      <c r="AU102" s="188" t="s">
        <v>81</v>
      </c>
      <c r="AV102" s="11" t="s">
        <v>81</v>
      </c>
      <c r="AW102" s="11" t="s">
        <v>35</v>
      </c>
      <c r="AX102" s="11" t="s">
        <v>71</v>
      </c>
      <c r="AY102" s="188" t="s">
        <v>121</v>
      </c>
    </row>
    <row r="103" spans="2:65" s="11" customFormat="1" ht="13.5">
      <c r="B103" s="187"/>
      <c r="D103" s="182" t="s">
        <v>134</v>
      </c>
      <c r="E103" s="188" t="s">
        <v>5</v>
      </c>
      <c r="F103" s="189" t="s">
        <v>154</v>
      </c>
      <c r="H103" s="190">
        <v>246.4</v>
      </c>
      <c r="I103" s="191"/>
      <c r="L103" s="187"/>
      <c r="M103" s="192"/>
      <c r="N103" s="193"/>
      <c r="O103" s="193"/>
      <c r="P103" s="193"/>
      <c r="Q103" s="193"/>
      <c r="R103" s="193"/>
      <c r="S103" s="193"/>
      <c r="T103" s="194"/>
      <c r="AT103" s="188" t="s">
        <v>134</v>
      </c>
      <c r="AU103" s="188" t="s">
        <v>81</v>
      </c>
      <c r="AV103" s="11" t="s">
        <v>81</v>
      </c>
      <c r="AW103" s="11" t="s">
        <v>35</v>
      </c>
      <c r="AX103" s="11" t="s">
        <v>71</v>
      </c>
      <c r="AY103" s="188" t="s">
        <v>121</v>
      </c>
    </row>
    <row r="104" spans="2:65" s="11" customFormat="1" ht="13.5">
      <c r="B104" s="187"/>
      <c r="D104" s="182" t="s">
        <v>134</v>
      </c>
      <c r="E104" s="188" t="s">
        <v>5</v>
      </c>
      <c r="F104" s="189" t="s">
        <v>155</v>
      </c>
      <c r="H104" s="190">
        <v>20.5</v>
      </c>
      <c r="I104" s="191"/>
      <c r="L104" s="187"/>
      <c r="M104" s="192"/>
      <c r="N104" s="193"/>
      <c r="O104" s="193"/>
      <c r="P104" s="193"/>
      <c r="Q104" s="193"/>
      <c r="R104" s="193"/>
      <c r="S104" s="193"/>
      <c r="T104" s="194"/>
      <c r="AT104" s="188" t="s">
        <v>134</v>
      </c>
      <c r="AU104" s="188" t="s">
        <v>81</v>
      </c>
      <c r="AV104" s="11" t="s">
        <v>81</v>
      </c>
      <c r="AW104" s="11" t="s">
        <v>35</v>
      </c>
      <c r="AX104" s="11" t="s">
        <v>71</v>
      </c>
      <c r="AY104" s="188" t="s">
        <v>121</v>
      </c>
    </row>
    <row r="105" spans="2:65" s="11" customFormat="1" ht="13.5">
      <c r="B105" s="187"/>
      <c r="D105" s="182" t="s">
        <v>134</v>
      </c>
      <c r="E105" s="188" t="s">
        <v>5</v>
      </c>
      <c r="F105" s="189" t="s">
        <v>156</v>
      </c>
      <c r="H105" s="190">
        <v>22.5</v>
      </c>
      <c r="I105" s="191"/>
      <c r="L105" s="187"/>
      <c r="M105" s="192"/>
      <c r="N105" s="193"/>
      <c r="O105" s="193"/>
      <c r="P105" s="193"/>
      <c r="Q105" s="193"/>
      <c r="R105" s="193"/>
      <c r="S105" s="193"/>
      <c r="T105" s="194"/>
      <c r="AT105" s="188" t="s">
        <v>134</v>
      </c>
      <c r="AU105" s="188" t="s">
        <v>81</v>
      </c>
      <c r="AV105" s="11" t="s">
        <v>81</v>
      </c>
      <c r="AW105" s="11" t="s">
        <v>35</v>
      </c>
      <c r="AX105" s="11" t="s">
        <v>71</v>
      </c>
      <c r="AY105" s="188" t="s">
        <v>121</v>
      </c>
    </row>
    <row r="106" spans="2:65" s="1" customFormat="1" ht="16.5" customHeight="1">
      <c r="B106" s="169"/>
      <c r="C106" s="170" t="s">
        <v>157</v>
      </c>
      <c r="D106" s="170" t="s">
        <v>123</v>
      </c>
      <c r="E106" s="171" t="s">
        <v>158</v>
      </c>
      <c r="F106" s="172" t="s">
        <v>159</v>
      </c>
      <c r="G106" s="173" t="s">
        <v>160</v>
      </c>
      <c r="H106" s="174">
        <v>1200</v>
      </c>
      <c r="I106" s="175"/>
      <c r="J106" s="176">
        <f>ROUND(I106*H106,2)</f>
        <v>0</v>
      </c>
      <c r="K106" s="172" t="s">
        <v>127</v>
      </c>
      <c r="L106" s="37"/>
      <c r="M106" s="177" t="s">
        <v>5</v>
      </c>
      <c r="N106" s="178" t="s">
        <v>42</v>
      </c>
      <c r="O106" s="38"/>
      <c r="P106" s="179">
        <f>O106*H106</f>
        <v>0</v>
      </c>
      <c r="Q106" s="179">
        <v>0</v>
      </c>
      <c r="R106" s="179">
        <f>Q106*H106</f>
        <v>0</v>
      </c>
      <c r="S106" s="179">
        <v>0</v>
      </c>
      <c r="T106" s="180">
        <f>S106*H106</f>
        <v>0</v>
      </c>
      <c r="AR106" s="20" t="s">
        <v>128</v>
      </c>
      <c r="AT106" s="20" t="s">
        <v>123</v>
      </c>
      <c r="AU106" s="20" t="s">
        <v>81</v>
      </c>
      <c r="AY106" s="20" t="s">
        <v>121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20" t="s">
        <v>79</v>
      </c>
      <c r="BK106" s="181">
        <f>ROUND(I106*H106,2)</f>
        <v>0</v>
      </c>
      <c r="BL106" s="20" t="s">
        <v>128</v>
      </c>
      <c r="BM106" s="20" t="s">
        <v>161</v>
      </c>
    </row>
    <row r="107" spans="2:65" s="1" customFormat="1" ht="54">
      <c r="B107" s="37"/>
      <c r="D107" s="182" t="s">
        <v>130</v>
      </c>
      <c r="F107" s="183" t="s">
        <v>131</v>
      </c>
      <c r="I107" s="184"/>
      <c r="L107" s="37"/>
      <c r="M107" s="185"/>
      <c r="N107" s="38"/>
      <c r="O107" s="38"/>
      <c r="P107" s="38"/>
      <c r="Q107" s="38"/>
      <c r="R107" s="38"/>
      <c r="S107" s="38"/>
      <c r="T107" s="66"/>
      <c r="AT107" s="20" t="s">
        <v>130</v>
      </c>
      <c r="AU107" s="20" t="s">
        <v>81</v>
      </c>
    </row>
    <row r="108" spans="2:65" s="11" customFormat="1" ht="13.5">
      <c r="B108" s="187"/>
      <c r="D108" s="182" t="s">
        <v>134</v>
      </c>
      <c r="E108" s="188" t="s">
        <v>5</v>
      </c>
      <c r="F108" s="189" t="s">
        <v>162</v>
      </c>
      <c r="H108" s="190">
        <v>1200</v>
      </c>
      <c r="I108" s="191"/>
      <c r="L108" s="187"/>
      <c r="M108" s="192"/>
      <c r="N108" s="193"/>
      <c r="O108" s="193"/>
      <c r="P108" s="193"/>
      <c r="Q108" s="193"/>
      <c r="R108" s="193"/>
      <c r="S108" s="193"/>
      <c r="T108" s="194"/>
      <c r="AT108" s="188" t="s">
        <v>134</v>
      </c>
      <c r="AU108" s="188" t="s">
        <v>81</v>
      </c>
      <c r="AV108" s="11" t="s">
        <v>81</v>
      </c>
      <c r="AW108" s="11" t="s">
        <v>35</v>
      </c>
      <c r="AX108" s="11" t="s">
        <v>79</v>
      </c>
      <c r="AY108" s="188" t="s">
        <v>121</v>
      </c>
    </row>
    <row r="109" spans="2:65" s="1" customFormat="1" ht="16.5" customHeight="1">
      <c r="B109" s="169"/>
      <c r="C109" s="170" t="s">
        <v>163</v>
      </c>
      <c r="D109" s="170" t="s">
        <v>123</v>
      </c>
      <c r="E109" s="171" t="s">
        <v>164</v>
      </c>
      <c r="F109" s="172" t="s">
        <v>165</v>
      </c>
      <c r="G109" s="173" t="s">
        <v>126</v>
      </c>
      <c r="H109" s="174">
        <v>54</v>
      </c>
      <c r="I109" s="175"/>
      <c r="J109" s="176">
        <f>ROUND(I109*H109,2)</f>
        <v>0</v>
      </c>
      <c r="K109" s="172" t="s">
        <v>127</v>
      </c>
      <c r="L109" s="37"/>
      <c r="M109" s="177" t="s">
        <v>5</v>
      </c>
      <c r="N109" s="178" t="s">
        <v>42</v>
      </c>
      <c r="O109" s="38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AR109" s="20" t="s">
        <v>128</v>
      </c>
      <c r="AT109" s="20" t="s">
        <v>123</v>
      </c>
      <c r="AU109" s="20" t="s">
        <v>81</v>
      </c>
      <c r="AY109" s="20" t="s">
        <v>121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20" t="s">
        <v>79</v>
      </c>
      <c r="BK109" s="181">
        <f>ROUND(I109*H109,2)</f>
        <v>0</v>
      </c>
      <c r="BL109" s="20" t="s">
        <v>128</v>
      </c>
      <c r="BM109" s="20" t="s">
        <v>166</v>
      </c>
    </row>
    <row r="110" spans="2:65" s="1" customFormat="1" ht="54">
      <c r="B110" s="37"/>
      <c r="D110" s="182" t="s">
        <v>130</v>
      </c>
      <c r="F110" s="183" t="s">
        <v>131</v>
      </c>
      <c r="I110" s="184"/>
      <c r="L110" s="37"/>
      <c r="M110" s="185"/>
      <c r="N110" s="38"/>
      <c r="O110" s="38"/>
      <c r="P110" s="38"/>
      <c r="Q110" s="38"/>
      <c r="R110" s="38"/>
      <c r="S110" s="38"/>
      <c r="T110" s="66"/>
      <c r="AT110" s="20" t="s">
        <v>130</v>
      </c>
      <c r="AU110" s="20" t="s">
        <v>81</v>
      </c>
    </row>
    <row r="111" spans="2:65" s="1" customFormat="1" ht="27">
      <c r="B111" s="37"/>
      <c r="D111" s="182" t="s">
        <v>132</v>
      </c>
      <c r="F111" s="186" t="s">
        <v>133</v>
      </c>
      <c r="I111" s="184"/>
      <c r="L111" s="37"/>
      <c r="M111" s="185"/>
      <c r="N111" s="38"/>
      <c r="O111" s="38"/>
      <c r="P111" s="38"/>
      <c r="Q111" s="38"/>
      <c r="R111" s="38"/>
      <c r="S111" s="38"/>
      <c r="T111" s="66"/>
      <c r="AT111" s="20" t="s">
        <v>132</v>
      </c>
      <c r="AU111" s="20" t="s">
        <v>81</v>
      </c>
    </row>
    <row r="112" spans="2:65" s="11" customFormat="1" ht="13.5">
      <c r="B112" s="187"/>
      <c r="D112" s="182" t="s">
        <v>134</v>
      </c>
      <c r="E112" s="188" t="s">
        <v>5</v>
      </c>
      <c r="F112" s="189" t="s">
        <v>167</v>
      </c>
      <c r="H112" s="190">
        <v>38.4</v>
      </c>
      <c r="I112" s="191"/>
      <c r="L112" s="187"/>
      <c r="M112" s="192"/>
      <c r="N112" s="193"/>
      <c r="O112" s="193"/>
      <c r="P112" s="193"/>
      <c r="Q112" s="193"/>
      <c r="R112" s="193"/>
      <c r="S112" s="193"/>
      <c r="T112" s="194"/>
      <c r="AT112" s="188" t="s">
        <v>134</v>
      </c>
      <c r="AU112" s="188" t="s">
        <v>81</v>
      </c>
      <c r="AV112" s="11" t="s">
        <v>81</v>
      </c>
      <c r="AW112" s="11" t="s">
        <v>35</v>
      </c>
      <c r="AX112" s="11" t="s">
        <v>71</v>
      </c>
      <c r="AY112" s="188" t="s">
        <v>121</v>
      </c>
    </row>
    <row r="113" spans="2:65" s="11" customFormat="1" ht="13.5">
      <c r="B113" s="187"/>
      <c r="D113" s="182" t="s">
        <v>134</v>
      </c>
      <c r="E113" s="188" t="s">
        <v>5</v>
      </c>
      <c r="F113" s="189" t="s">
        <v>168</v>
      </c>
      <c r="H113" s="190">
        <v>15.6</v>
      </c>
      <c r="I113" s="191"/>
      <c r="L113" s="187"/>
      <c r="M113" s="192"/>
      <c r="N113" s="193"/>
      <c r="O113" s="193"/>
      <c r="P113" s="193"/>
      <c r="Q113" s="193"/>
      <c r="R113" s="193"/>
      <c r="S113" s="193"/>
      <c r="T113" s="194"/>
      <c r="AT113" s="188" t="s">
        <v>134</v>
      </c>
      <c r="AU113" s="188" t="s">
        <v>81</v>
      </c>
      <c r="AV113" s="11" t="s">
        <v>81</v>
      </c>
      <c r="AW113" s="11" t="s">
        <v>35</v>
      </c>
      <c r="AX113" s="11" t="s">
        <v>71</v>
      </c>
      <c r="AY113" s="188" t="s">
        <v>121</v>
      </c>
    </row>
    <row r="114" spans="2:65" s="1" customFormat="1" ht="16.5" customHeight="1">
      <c r="B114" s="169"/>
      <c r="C114" s="170" t="s">
        <v>169</v>
      </c>
      <c r="D114" s="170" t="s">
        <v>123</v>
      </c>
      <c r="E114" s="171" t="s">
        <v>170</v>
      </c>
      <c r="F114" s="172" t="s">
        <v>171</v>
      </c>
      <c r="G114" s="173" t="s">
        <v>160</v>
      </c>
      <c r="H114" s="174">
        <v>94</v>
      </c>
      <c r="I114" s="175"/>
      <c r="J114" s="176">
        <f>ROUND(I114*H114,2)</f>
        <v>0</v>
      </c>
      <c r="K114" s="172" t="s">
        <v>127</v>
      </c>
      <c r="L114" s="37"/>
      <c r="M114" s="177" t="s">
        <v>5</v>
      </c>
      <c r="N114" s="178" t="s">
        <v>42</v>
      </c>
      <c r="O114" s="38"/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20" t="s">
        <v>128</v>
      </c>
      <c r="AT114" s="20" t="s">
        <v>123</v>
      </c>
      <c r="AU114" s="20" t="s">
        <v>81</v>
      </c>
      <c r="AY114" s="20" t="s">
        <v>121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20" t="s">
        <v>79</v>
      </c>
      <c r="BK114" s="181">
        <f>ROUND(I114*H114,2)</f>
        <v>0</v>
      </c>
      <c r="BL114" s="20" t="s">
        <v>128</v>
      </c>
      <c r="BM114" s="20" t="s">
        <v>172</v>
      </c>
    </row>
    <row r="115" spans="2:65" s="1" customFormat="1" ht="27">
      <c r="B115" s="37"/>
      <c r="D115" s="182" t="s">
        <v>130</v>
      </c>
      <c r="F115" s="183" t="s">
        <v>173</v>
      </c>
      <c r="I115" s="184"/>
      <c r="L115" s="37"/>
      <c r="M115" s="185"/>
      <c r="N115" s="38"/>
      <c r="O115" s="38"/>
      <c r="P115" s="38"/>
      <c r="Q115" s="38"/>
      <c r="R115" s="38"/>
      <c r="S115" s="38"/>
      <c r="T115" s="66"/>
      <c r="AT115" s="20" t="s">
        <v>130</v>
      </c>
      <c r="AU115" s="20" t="s">
        <v>81</v>
      </c>
    </row>
    <row r="116" spans="2:65" s="11" customFormat="1" ht="13.5">
      <c r="B116" s="187"/>
      <c r="D116" s="182" t="s">
        <v>134</v>
      </c>
      <c r="E116" s="188" t="s">
        <v>5</v>
      </c>
      <c r="F116" s="189" t="s">
        <v>174</v>
      </c>
      <c r="H116" s="190">
        <v>94</v>
      </c>
      <c r="I116" s="191"/>
      <c r="L116" s="187"/>
      <c r="M116" s="192"/>
      <c r="N116" s="193"/>
      <c r="O116" s="193"/>
      <c r="P116" s="193"/>
      <c r="Q116" s="193"/>
      <c r="R116" s="193"/>
      <c r="S116" s="193"/>
      <c r="T116" s="194"/>
      <c r="AT116" s="188" t="s">
        <v>134</v>
      </c>
      <c r="AU116" s="188" t="s">
        <v>81</v>
      </c>
      <c r="AV116" s="11" t="s">
        <v>81</v>
      </c>
      <c r="AW116" s="11" t="s">
        <v>35</v>
      </c>
      <c r="AX116" s="11" t="s">
        <v>79</v>
      </c>
      <c r="AY116" s="188" t="s">
        <v>121</v>
      </c>
    </row>
    <row r="117" spans="2:65" s="1" customFormat="1" ht="16.5" customHeight="1">
      <c r="B117" s="169"/>
      <c r="C117" s="170" t="s">
        <v>175</v>
      </c>
      <c r="D117" s="170" t="s">
        <v>123</v>
      </c>
      <c r="E117" s="171" t="s">
        <v>176</v>
      </c>
      <c r="F117" s="172" t="s">
        <v>177</v>
      </c>
      <c r="G117" s="173" t="s">
        <v>126</v>
      </c>
      <c r="H117" s="174">
        <v>109.6</v>
      </c>
      <c r="I117" s="175"/>
      <c r="J117" s="176">
        <f>ROUND(I117*H117,2)</f>
        <v>0</v>
      </c>
      <c r="K117" s="172" t="s">
        <v>127</v>
      </c>
      <c r="L117" s="37"/>
      <c r="M117" s="177" t="s">
        <v>5</v>
      </c>
      <c r="N117" s="178" t="s">
        <v>42</v>
      </c>
      <c r="O117" s="38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20" t="s">
        <v>128</v>
      </c>
      <c r="AT117" s="20" t="s">
        <v>123</v>
      </c>
      <c r="AU117" s="20" t="s">
        <v>81</v>
      </c>
      <c r="AY117" s="20" t="s">
        <v>121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20" t="s">
        <v>79</v>
      </c>
      <c r="BK117" s="181">
        <f>ROUND(I117*H117,2)</f>
        <v>0</v>
      </c>
      <c r="BL117" s="20" t="s">
        <v>128</v>
      </c>
      <c r="BM117" s="20" t="s">
        <v>178</v>
      </c>
    </row>
    <row r="118" spans="2:65" s="1" customFormat="1" ht="40.5">
      <c r="B118" s="37"/>
      <c r="D118" s="182" t="s">
        <v>130</v>
      </c>
      <c r="F118" s="183" t="s">
        <v>179</v>
      </c>
      <c r="I118" s="184"/>
      <c r="L118" s="37"/>
      <c r="M118" s="185"/>
      <c r="N118" s="38"/>
      <c r="O118" s="38"/>
      <c r="P118" s="38"/>
      <c r="Q118" s="38"/>
      <c r="R118" s="38"/>
      <c r="S118" s="38"/>
      <c r="T118" s="66"/>
      <c r="AT118" s="20" t="s">
        <v>130</v>
      </c>
      <c r="AU118" s="20" t="s">
        <v>81</v>
      </c>
    </row>
    <row r="119" spans="2:65" s="11" customFormat="1" ht="13.5">
      <c r="B119" s="187"/>
      <c r="D119" s="182" t="s">
        <v>134</v>
      </c>
      <c r="E119" s="188" t="s">
        <v>5</v>
      </c>
      <c r="F119" s="189" t="s">
        <v>180</v>
      </c>
      <c r="H119" s="190">
        <v>94.6</v>
      </c>
      <c r="I119" s="191"/>
      <c r="L119" s="187"/>
      <c r="M119" s="192"/>
      <c r="N119" s="193"/>
      <c r="O119" s="193"/>
      <c r="P119" s="193"/>
      <c r="Q119" s="193"/>
      <c r="R119" s="193"/>
      <c r="S119" s="193"/>
      <c r="T119" s="194"/>
      <c r="AT119" s="188" t="s">
        <v>134</v>
      </c>
      <c r="AU119" s="188" t="s">
        <v>81</v>
      </c>
      <c r="AV119" s="11" t="s">
        <v>81</v>
      </c>
      <c r="AW119" s="11" t="s">
        <v>35</v>
      </c>
      <c r="AX119" s="11" t="s">
        <v>71</v>
      </c>
      <c r="AY119" s="188" t="s">
        <v>121</v>
      </c>
    </row>
    <row r="120" spans="2:65" s="11" customFormat="1" ht="13.5">
      <c r="B120" s="187"/>
      <c r="D120" s="182" t="s">
        <v>134</v>
      </c>
      <c r="E120" s="188" t="s">
        <v>5</v>
      </c>
      <c r="F120" s="189" t="s">
        <v>181</v>
      </c>
      <c r="H120" s="190">
        <v>15</v>
      </c>
      <c r="I120" s="191"/>
      <c r="L120" s="187"/>
      <c r="M120" s="192"/>
      <c r="N120" s="193"/>
      <c r="O120" s="193"/>
      <c r="P120" s="193"/>
      <c r="Q120" s="193"/>
      <c r="R120" s="193"/>
      <c r="S120" s="193"/>
      <c r="T120" s="194"/>
      <c r="AT120" s="188" t="s">
        <v>134</v>
      </c>
      <c r="AU120" s="188" t="s">
        <v>81</v>
      </c>
      <c r="AV120" s="11" t="s">
        <v>81</v>
      </c>
      <c r="AW120" s="11" t="s">
        <v>35</v>
      </c>
      <c r="AX120" s="11" t="s">
        <v>71</v>
      </c>
      <c r="AY120" s="188" t="s">
        <v>121</v>
      </c>
    </row>
    <row r="121" spans="2:65" s="1" customFormat="1" ht="16.5" customHeight="1">
      <c r="B121" s="169"/>
      <c r="C121" s="170" t="s">
        <v>182</v>
      </c>
      <c r="D121" s="170" t="s">
        <v>123</v>
      </c>
      <c r="E121" s="171" t="s">
        <v>183</v>
      </c>
      <c r="F121" s="172" t="s">
        <v>184</v>
      </c>
      <c r="G121" s="173" t="s">
        <v>126</v>
      </c>
      <c r="H121" s="174">
        <v>2002.02</v>
      </c>
      <c r="I121" s="175"/>
      <c r="J121" s="176">
        <f>ROUND(I121*H121,2)</f>
        <v>0</v>
      </c>
      <c r="K121" s="172" t="s">
        <v>127</v>
      </c>
      <c r="L121" s="37"/>
      <c r="M121" s="177" t="s">
        <v>5</v>
      </c>
      <c r="N121" s="178" t="s">
        <v>42</v>
      </c>
      <c r="O121" s="38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20" t="s">
        <v>128</v>
      </c>
      <c r="AT121" s="20" t="s">
        <v>123</v>
      </c>
      <c r="AU121" s="20" t="s">
        <v>81</v>
      </c>
      <c r="AY121" s="20" t="s">
        <v>121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0" t="s">
        <v>79</v>
      </c>
      <c r="BK121" s="181">
        <f>ROUND(I121*H121,2)</f>
        <v>0</v>
      </c>
      <c r="BL121" s="20" t="s">
        <v>128</v>
      </c>
      <c r="BM121" s="20" t="s">
        <v>185</v>
      </c>
    </row>
    <row r="122" spans="2:65" s="1" customFormat="1" ht="378">
      <c r="B122" s="37"/>
      <c r="D122" s="182" t="s">
        <v>130</v>
      </c>
      <c r="F122" s="183" t="s">
        <v>186</v>
      </c>
      <c r="I122" s="184"/>
      <c r="L122" s="37"/>
      <c r="M122" s="185"/>
      <c r="N122" s="38"/>
      <c r="O122" s="38"/>
      <c r="P122" s="38"/>
      <c r="Q122" s="38"/>
      <c r="R122" s="38"/>
      <c r="S122" s="38"/>
      <c r="T122" s="66"/>
      <c r="AT122" s="20" t="s">
        <v>130</v>
      </c>
      <c r="AU122" s="20" t="s">
        <v>81</v>
      </c>
    </row>
    <row r="123" spans="2:65" s="11" customFormat="1" ht="13.5">
      <c r="B123" s="187"/>
      <c r="D123" s="182" t="s">
        <v>134</v>
      </c>
      <c r="E123" s="188" t="s">
        <v>5</v>
      </c>
      <c r="F123" s="189" t="s">
        <v>187</v>
      </c>
      <c r="H123" s="190">
        <v>330</v>
      </c>
      <c r="I123" s="191"/>
      <c r="L123" s="187"/>
      <c r="M123" s="192"/>
      <c r="N123" s="193"/>
      <c r="O123" s="193"/>
      <c r="P123" s="193"/>
      <c r="Q123" s="193"/>
      <c r="R123" s="193"/>
      <c r="S123" s="193"/>
      <c r="T123" s="194"/>
      <c r="AT123" s="188" t="s">
        <v>134</v>
      </c>
      <c r="AU123" s="188" t="s">
        <v>81</v>
      </c>
      <c r="AV123" s="11" t="s">
        <v>81</v>
      </c>
      <c r="AW123" s="11" t="s">
        <v>35</v>
      </c>
      <c r="AX123" s="11" t="s">
        <v>71</v>
      </c>
      <c r="AY123" s="188" t="s">
        <v>121</v>
      </c>
    </row>
    <row r="124" spans="2:65" s="11" customFormat="1" ht="13.5">
      <c r="B124" s="187"/>
      <c r="D124" s="182" t="s">
        <v>134</v>
      </c>
      <c r="E124" s="188" t="s">
        <v>5</v>
      </c>
      <c r="F124" s="189" t="s">
        <v>188</v>
      </c>
      <c r="H124" s="190">
        <v>113.52</v>
      </c>
      <c r="I124" s="191"/>
      <c r="L124" s="187"/>
      <c r="M124" s="192"/>
      <c r="N124" s="193"/>
      <c r="O124" s="193"/>
      <c r="P124" s="193"/>
      <c r="Q124" s="193"/>
      <c r="R124" s="193"/>
      <c r="S124" s="193"/>
      <c r="T124" s="194"/>
      <c r="AT124" s="188" t="s">
        <v>134</v>
      </c>
      <c r="AU124" s="188" t="s">
        <v>81</v>
      </c>
      <c r="AV124" s="11" t="s">
        <v>81</v>
      </c>
      <c r="AW124" s="11" t="s">
        <v>35</v>
      </c>
      <c r="AX124" s="11" t="s">
        <v>71</v>
      </c>
      <c r="AY124" s="188" t="s">
        <v>121</v>
      </c>
    </row>
    <row r="125" spans="2:65" s="11" customFormat="1" ht="13.5">
      <c r="B125" s="187"/>
      <c r="D125" s="182" t="s">
        <v>134</v>
      </c>
      <c r="E125" s="188" t="s">
        <v>5</v>
      </c>
      <c r="F125" s="189" t="s">
        <v>189</v>
      </c>
      <c r="H125" s="190">
        <v>16.5</v>
      </c>
      <c r="I125" s="191"/>
      <c r="L125" s="187"/>
      <c r="M125" s="192"/>
      <c r="N125" s="193"/>
      <c r="O125" s="193"/>
      <c r="P125" s="193"/>
      <c r="Q125" s="193"/>
      <c r="R125" s="193"/>
      <c r="S125" s="193"/>
      <c r="T125" s="194"/>
      <c r="AT125" s="188" t="s">
        <v>134</v>
      </c>
      <c r="AU125" s="188" t="s">
        <v>81</v>
      </c>
      <c r="AV125" s="11" t="s">
        <v>81</v>
      </c>
      <c r="AW125" s="11" t="s">
        <v>35</v>
      </c>
      <c r="AX125" s="11" t="s">
        <v>71</v>
      </c>
      <c r="AY125" s="188" t="s">
        <v>121</v>
      </c>
    </row>
    <row r="126" spans="2:65" s="11" customFormat="1" ht="13.5">
      <c r="B126" s="187"/>
      <c r="D126" s="182" t="s">
        <v>134</v>
      </c>
      <c r="E126" s="188" t="s">
        <v>5</v>
      </c>
      <c r="F126" s="189" t="s">
        <v>190</v>
      </c>
      <c r="H126" s="190">
        <v>222</v>
      </c>
      <c r="I126" s="191"/>
      <c r="L126" s="187"/>
      <c r="M126" s="192"/>
      <c r="N126" s="193"/>
      <c r="O126" s="193"/>
      <c r="P126" s="193"/>
      <c r="Q126" s="193"/>
      <c r="R126" s="193"/>
      <c r="S126" s="193"/>
      <c r="T126" s="194"/>
      <c r="AT126" s="188" t="s">
        <v>134</v>
      </c>
      <c r="AU126" s="188" t="s">
        <v>81</v>
      </c>
      <c r="AV126" s="11" t="s">
        <v>81</v>
      </c>
      <c r="AW126" s="11" t="s">
        <v>35</v>
      </c>
      <c r="AX126" s="11" t="s">
        <v>71</v>
      </c>
      <c r="AY126" s="188" t="s">
        <v>121</v>
      </c>
    </row>
    <row r="127" spans="2:65" s="11" customFormat="1" ht="13.5">
      <c r="B127" s="187"/>
      <c r="D127" s="182" t="s">
        <v>134</v>
      </c>
      <c r="E127" s="188" t="s">
        <v>5</v>
      </c>
      <c r="F127" s="189" t="s">
        <v>191</v>
      </c>
      <c r="H127" s="190">
        <v>1320</v>
      </c>
      <c r="I127" s="191"/>
      <c r="L127" s="187"/>
      <c r="M127" s="192"/>
      <c r="N127" s="193"/>
      <c r="O127" s="193"/>
      <c r="P127" s="193"/>
      <c r="Q127" s="193"/>
      <c r="R127" s="193"/>
      <c r="S127" s="193"/>
      <c r="T127" s="194"/>
      <c r="AT127" s="188" t="s">
        <v>134</v>
      </c>
      <c r="AU127" s="188" t="s">
        <v>81</v>
      </c>
      <c r="AV127" s="11" t="s">
        <v>81</v>
      </c>
      <c r="AW127" s="11" t="s">
        <v>35</v>
      </c>
      <c r="AX127" s="11" t="s">
        <v>71</v>
      </c>
      <c r="AY127" s="188" t="s">
        <v>121</v>
      </c>
    </row>
    <row r="128" spans="2:65" s="1" customFormat="1" ht="16.5" customHeight="1">
      <c r="B128" s="169"/>
      <c r="C128" s="170" t="s">
        <v>192</v>
      </c>
      <c r="D128" s="170" t="s">
        <v>123</v>
      </c>
      <c r="E128" s="171" t="s">
        <v>193</v>
      </c>
      <c r="F128" s="172" t="s">
        <v>194</v>
      </c>
      <c r="G128" s="173" t="s">
        <v>126</v>
      </c>
      <c r="H128" s="174">
        <v>222</v>
      </c>
      <c r="I128" s="175"/>
      <c r="J128" s="176">
        <f>ROUND(I128*H128,2)</f>
        <v>0</v>
      </c>
      <c r="K128" s="172" t="s">
        <v>127</v>
      </c>
      <c r="L128" s="37"/>
      <c r="M128" s="177" t="s">
        <v>5</v>
      </c>
      <c r="N128" s="178" t="s">
        <v>42</v>
      </c>
      <c r="O128" s="38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AR128" s="20" t="s">
        <v>128</v>
      </c>
      <c r="AT128" s="20" t="s">
        <v>123</v>
      </c>
      <c r="AU128" s="20" t="s">
        <v>81</v>
      </c>
      <c r="AY128" s="20" t="s">
        <v>121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0" t="s">
        <v>79</v>
      </c>
      <c r="BK128" s="181">
        <f>ROUND(I128*H128,2)</f>
        <v>0</v>
      </c>
      <c r="BL128" s="20" t="s">
        <v>128</v>
      </c>
      <c r="BM128" s="20" t="s">
        <v>195</v>
      </c>
    </row>
    <row r="129" spans="2:65" s="1" customFormat="1" ht="13.5">
      <c r="B129" s="37"/>
      <c r="D129" s="182" t="s">
        <v>130</v>
      </c>
      <c r="F129" s="183" t="s">
        <v>196</v>
      </c>
      <c r="I129" s="184"/>
      <c r="L129" s="37"/>
      <c r="M129" s="185"/>
      <c r="N129" s="38"/>
      <c r="O129" s="38"/>
      <c r="P129" s="38"/>
      <c r="Q129" s="38"/>
      <c r="R129" s="38"/>
      <c r="S129" s="38"/>
      <c r="T129" s="66"/>
      <c r="AT129" s="20" t="s">
        <v>130</v>
      </c>
      <c r="AU129" s="20" t="s">
        <v>81</v>
      </c>
    </row>
    <row r="130" spans="2:65" s="11" customFormat="1" ht="13.5">
      <c r="B130" s="187"/>
      <c r="D130" s="182" t="s">
        <v>134</v>
      </c>
      <c r="E130" s="188" t="s">
        <v>5</v>
      </c>
      <c r="F130" s="189" t="s">
        <v>190</v>
      </c>
      <c r="H130" s="190">
        <v>222</v>
      </c>
      <c r="I130" s="191"/>
      <c r="L130" s="187"/>
      <c r="M130" s="192"/>
      <c r="N130" s="193"/>
      <c r="O130" s="193"/>
      <c r="P130" s="193"/>
      <c r="Q130" s="193"/>
      <c r="R130" s="193"/>
      <c r="S130" s="193"/>
      <c r="T130" s="194"/>
      <c r="AT130" s="188" t="s">
        <v>134</v>
      </c>
      <c r="AU130" s="188" t="s">
        <v>81</v>
      </c>
      <c r="AV130" s="11" t="s">
        <v>81</v>
      </c>
      <c r="AW130" s="11" t="s">
        <v>35</v>
      </c>
      <c r="AX130" s="11" t="s">
        <v>79</v>
      </c>
      <c r="AY130" s="188" t="s">
        <v>121</v>
      </c>
    </row>
    <row r="131" spans="2:65" s="1" customFormat="1" ht="16.5" customHeight="1">
      <c r="B131" s="169"/>
      <c r="C131" s="170" t="s">
        <v>197</v>
      </c>
      <c r="D131" s="170" t="s">
        <v>123</v>
      </c>
      <c r="E131" s="171" t="s">
        <v>198</v>
      </c>
      <c r="F131" s="172" t="s">
        <v>199</v>
      </c>
      <c r="G131" s="173" t="s">
        <v>126</v>
      </c>
      <c r="H131" s="174">
        <v>120</v>
      </c>
      <c r="I131" s="175"/>
      <c r="J131" s="176">
        <f>ROUND(I131*H131,2)</f>
        <v>0</v>
      </c>
      <c r="K131" s="172" t="s">
        <v>5</v>
      </c>
      <c r="L131" s="37"/>
      <c r="M131" s="177" t="s">
        <v>5</v>
      </c>
      <c r="N131" s="178" t="s">
        <v>42</v>
      </c>
      <c r="O131" s="38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AR131" s="20" t="s">
        <v>128</v>
      </c>
      <c r="AT131" s="20" t="s">
        <v>123</v>
      </c>
      <c r="AU131" s="20" t="s">
        <v>81</v>
      </c>
      <c r="AY131" s="20" t="s">
        <v>121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20" t="s">
        <v>79</v>
      </c>
      <c r="BK131" s="181">
        <f>ROUND(I131*H131,2)</f>
        <v>0</v>
      </c>
      <c r="BL131" s="20" t="s">
        <v>128</v>
      </c>
      <c r="BM131" s="20" t="s">
        <v>200</v>
      </c>
    </row>
    <row r="132" spans="2:65" s="1" customFormat="1" ht="94.5">
      <c r="B132" s="37"/>
      <c r="D132" s="182" t="s">
        <v>130</v>
      </c>
      <c r="F132" s="183" t="s">
        <v>201</v>
      </c>
      <c r="I132" s="184"/>
      <c r="L132" s="37"/>
      <c r="M132" s="185"/>
      <c r="N132" s="38"/>
      <c r="O132" s="38"/>
      <c r="P132" s="38"/>
      <c r="Q132" s="38"/>
      <c r="R132" s="38"/>
      <c r="S132" s="38"/>
      <c r="T132" s="66"/>
      <c r="AT132" s="20" t="s">
        <v>130</v>
      </c>
      <c r="AU132" s="20" t="s">
        <v>81</v>
      </c>
    </row>
    <row r="133" spans="2:65" s="11" customFormat="1" ht="13.5">
      <c r="B133" s="187"/>
      <c r="D133" s="182" t="s">
        <v>134</v>
      </c>
      <c r="E133" s="188" t="s">
        <v>5</v>
      </c>
      <c r="F133" s="189" t="s">
        <v>202</v>
      </c>
      <c r="H133" s="190">
        <v>90</v>
      </c>
      <c r="I133" s="191"/>
      <c r="L133" s="187"/>
      <c r="M133" s="192"/>
      <c r="N133" s="193"/>
      <c r="O133" s="193"/>
      <c r="P133" s="193"/>
      <c r="Q133" s="193"/>
      <c r="R133" s="193"/>
      <c r="S133" s="193"/>
      <c r="T133" s="194"/>
      <c r="AT133" s="188" t="s">
        <v>134</v>
      </c>
      <c r="AU133" s="188" t="s">
        <v>81</v>
      </c>
      <c r="AV133" s="11" t="s">
        <v>81</v>
      </c>
      <c r="AW133" s="11" t="s">
        <v>35</v>
      </c>
      <c r="AX133" s="11" t="s">
        <v>71</v>
      </c>
      <c r="AY133" s="188" t="s">
        <v>121</v>
      </c>
    </row>
    <row r="134" spans="2:65" s="11" customFormat="1" ht="13.5">
      <c r="B134" s="187"/>
      <c r="D134" s="182" t="s">
        <v>134</v>
      </c>
      <c r="E134" s="188" t="s">
        <v>5</v>
      </c>
      <c r="F134" s="189" t="s">
        <v>203</v>
      </c>
      <c r="H134" s="190">
        <v>30</v>
      </c>
      <c r="I134" s="191"/>
      <c r="L134" s="187"/>
      <c r="M134" s="192"/>
      <c r="N134" s="193"/>
      <c r="O134" s="193"/>
      <c r="P134" s="193"/>
      <c r="Q134" s="193"/>
      <c r="R134" s="193"/>
      <c r="S134" s="193"/>
      <c r="T134" s="194"/>
      <c r="AT134" s="188" t="s">
        <v>134</v>
      </c>
      <c r="AU134" s="188" t="s">
        <v>81</v>
      </c>
      <c r="AV134" s="11" t="s">
        <v>81</v>
      </c>
      <c r="AW134" s="11" t="s">
        <v>35</v>
      </c>
      <c r="AX134" s="11" t="s">
        <v>71</v>
      </c>
      <c r="AY134" s="188" t="s">
        <v>121</v>
      </c>
    </row>
    <row r="135" spans="2:65" s="1" customFormat="1" ht="16.5" customHeight="1">
      <c r="B135" s="169"/>
      <c r="C135" s="170" t="s">
        <v>204</v>
      </c>
      <c r="D135" s="170" t="s">
        <v>123</v>
      </c>
      <c r="E135" s="171" t="s">
        <v>205</v>
      </c>
      <c r="F135" s="172" t="s">
        <v>206</v>
      </c>
      <c r="G135" s="173" t="s">
        <v>207</v>
      </c>
      <c r="H135" s="174">
        <v>1050</v>
      </c>
      <c r="I135" s="175"/>
      <c r="J135" s="176">
        <f>ROUND(I135*H135,2)</f>
        <v>0</v>
      </c>
      <c r="K135" s="172" t="s">
        <v>127</v>
      </c>
      <c r="L135" s="37"/>
      <c r="M135" s="177" t="s">
        <v>5</v>
      </c>
      <c r="N135" s="178" t="s">
        <v>42</v>
      </c>
      <c r="O135" s="38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0" t="s">
        <v>128</v>
      </c>
      <c r="AT135" s="20" t="s">
        <v>123</v>
      </c>
      <c r="AU135" s="20" t="s">
        <v>81</v>
      </c>
      <c r="AY135" s="20" t="s">
        <v>121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0" t="s">
        <v>79</v>
      </c>
      <c r="BK135" s="181">
        <f>ROUND(I135*H135,2)</f>
        <v>0</v>
      </c>
      <c r="BL135" s="20" t="s">
        <v>128</v>
      </c>
      <c r="BM135" s="20" t="s">
        <v>208</v>
      </c>
    </row>
    <row r="136" spans="2:65" s="1" customFormat="1" ht="40.5">
      <c r="B136" s="37"/>
      <c r="D136" s="182" t="s">
        <v>130</v>
      </c>
      <c r="F136" s="183" t="s">
        <v>209</v>
      </c>
      <c r="I136" s="184"/>
      <c r="L136" s="37"/>
      <c r="M136" s="185"/>
      <c r="N136" s="38"/>
      <c r="O136" s="38"/>
      <c r="P136" s="38"/>
      <c r="Q136" s="38"/>
      <c r="R136" s="38"/>
      <c r="S136" s="38"/>
      <c r="T136" s="66"/>
      <c r="AT136" s="20" t="s">
        <v>130</v>
      </c>
      <c r="AU136" s="20" t="s">
        <v>81</v>
      </c>
    </row>
    <row r="137" spans="2:65" s="10" customFormat="1" ht="29.85" customHeight="1">
      <c r="B137" s="156"/>
      <c r="D137" s="157" t="s">
        <v>70</v>
      </c>
      <c r="E137" s="167" t="s">
        <v>81</v>
      </c>
      <c r="F137" s="167" t="s">
        <v>210</v>
      </c>
      <c r="I137" s="159"/>
      <c r="J137" s="168">
        <f>BK137</f>
        <v>0</v>
      </c>
      <c r="L137" s="156"/>
      <c r="M137" s="161"/>
      <c r="N137" s="162"/>
      <c r="O137" s="162"/>
      <c r="P137" s="163">
        <f>SUM(P138:P143)</f>
        <v>0</v>
      </c>
      <c r="Q137" s="162"/>
      <c r="R137" s="163">
        <f>SUM(R138:R143)</f>
        <v>0</v>
      </c>
      <c r="S137" s="162"/>
      <c r="T137" s="164">
        <f>SUM(T138:T143)</f>
        <v>0</v>
      </c>
      <c r="AR137" s="157" t="s">
        <v>79</v>
      </c>
      <c r="AT137" s="165" t="s">
        <v>70</v>
      </c>
      <c r="AU137" s="165" t="s">
        <v>79</v>
      </c>
      <c r="AY137" s="157" t="s">
        <v>121</v>
      </c>
      <c r="BK137" s="166">
        <f>SUM(BK138:BK143)</f>
        <v>0</v>
      </c>
    </row>
    <row r="138" spans="2:65" s="1" customFormat="1" ht="16.5" customHeight="1">
      <c r="B138" s="169"/>
      <c r="C138" s="170" t="s">
        <v>211</v>
      </c>
      <c r="D138" s="170" t="s">
        <v>123</v>
      </c>
      <c r="E138" s="171" t="s">
        <v>212</v>
      </c>
      <c r="F138" s="172" t="s">
        <v>213</v>
      </c>
      <c r="G138" s="173" t="s">
        <v>207</v>
      </c>
      <c r="H138" s="174">
        <v>2640</v>
      </c>
      <c r="I138" s="175"/>
      <c r="J138" s="176">
        <f>ROUND(I138*H138,2)</f>
        <v>0</v>
      </c>
      <c r="K138" s="172" t="s">
        <v>127</v>
      </c>
      <c r="L138" s="37"/>
      <c r="M138" s="177" t="s">
        <v>5</v>
      </c>
      <c r="N138" s="178" t="s">
        <v>42</v>
      </c>
      <c r="O138" s="38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AR138" s="20" t="s">
        <v>128</v>
      </c>
      <c r="AT138" s="20" t="s">
        <v>123</v>
      </c>
      <c r="AU138" s="20" t="s">
        <v>81</v>
      </c>
      <c r="AY138" s="20" t="s">
        <v>121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20" t="s">
        <v>79</v>
      </c>
      <c r="BK138" s="181">
        <f>ROUND(I138*H138,2)</f>
        <v>0</v>
      </c>
      <c r="BL138" s="20" t="s">
        <v>128</v>
      </c>
      <c r="BM138" s="20" t="s">
        <v>214</v>
      </c>
    </row>
    <row r="139" spans="2:65" s="1" customFormat="1" ht="54">
      <c r="B139" s="37"/>
      <c r="D139" s="182" t="s">
        <v>130</v>
      </c>
      <c r="F139" s="183" t="s">
        <v>215</v>
      </c>
      <c r="I139" s="184"/>
      <c r="L139" s="37"/>
      <c r="M139" s="185"/>
      <c r="N139" s="38"/>
      <c r="O139" s="38"/>
      <c r="P139" s="38"/>
      <c r="Q139" s="38"/>
      <c r="R139" s="38"/>
      <c r="S139" s="38"/>
      <c r="T139" s="66"/>
      <c r="AT139" s="20" t="s">
        <v>130</v>
      </c>
      <c r="AU139" s="20" t="s">
        <v>81</v>
      </c>
    </row>
    <row r="140" spans="2:65" s="11" customFormat="1" ht="13.5">
      <c r="B140" s="187"/>
      <c r="D140" s="182" t="s">
        <v>134</v>
      </c>
      <c r="E140" s="188" t="s">
        <v>5</v>
      </c>
      <c r="F140" s="189" t="s">
        <v>216</v>
      </c>
      <c r="H140" s="190">
        <v>2640</v>
      </c>
      <c r="I140" s="191"/>
      <c r="L140" s="187"/>
      <c r="M140" s="192"/>
      <c r="N140" s="193"/>
      <c r="O140" s="193"/>
      <c r="P140" s="193"/>
      <c r="Q140" s="193"/>
      <c r="R140" s="193"/>
      <c r="S140" s="193"/>
      <c r="T140" s="194"/>
      <c r="AT140" s="188" t="s">
        <v>134</v>
      </c>
      <c r="AU140" s="188" t="s">
        <v>81</v>
      </c>
      <c r="AV140" s="11" t="s">
        <v>81</v>
      </c>
      <c r="AW140" s="11" t="s">
        <v>35</v>
      </c>
      <c r="AX140" s="11" t="s">
        <v>79</v>
      </c>
      <c r="AY140" s="188" t="s">
        <v>121</v>
      </c>
    </row>
    <row r="141" spans="2:65" s="1" customFormat="1" ht="16.5" customHeight="1">
      <c r="B141" s="169"/>
      <c r="C141" s="170" t="s">
        <v>217</v>
      </c>
      <c r="D141" s="170" t="s">
        <v>123</v>
      </c>
      <c r="E141" s="171" t="s">
        <v>218</v>
      </c>
      <c r="F141" s="172" t="s">
        <v>219</v>
      </c>
      <c r="G141" s="173" t="s">
        <v>126</v>
      </c>
      <c r="H141" s="174">
        <v>1320</v>
      </c>
      <c r="I141" s="175"/>
      <c r="J141" s="176">
        <f>ROUND(I141*H141,2)</f>
        <v>0</v>
      </c>
      <c r="K141" s="172" t="s">
        <v>127</v>
      </c>
      <c r="L141" s="37"/>
      <c r="M141" s="177" t="s">
        <v>5</v>
      </c>
      <c r="N141" s="178" t="s">
        <v>42</v>
      </c>
      <c r="O141" s="38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AR141" s="20" t="s">
        <v>128</v>
      </c>
      <c r="AT141" s="20" t="s">
        <v>123</v>
      </c>
      <c r="AU141" s="20" t="s">
        <v>81</v>
      </c>
      <c r="AY141" s="20" t="s">
        <v>121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0" t="s">
        <v>79</v>
      </c>
      <c r="BK141" s="181">
        <f>ROUND(I141*H141,2)</f>
        <v>0</v>
      </c>
      <c r="BL141" s="20" t="s">
        <v>128</v>
      </c>
      <c r="BM141" s="20" t="s">
        <v>220</v>
      </c>
    </row>
    <row r="142" spans="2:65" s="1" customFormat="1" ht="40.5">
      <c r="B142" s="37"/>
      <c r="D142" s="182" t="s">
        <v>130</v>
      </c>
      <c r="F142" s="183" t="s">
        <v>221</v>
      </c>
      <c r="I142" s="184"/>
      <c r="L142" s="37"/>
      <c r="M142" s="185"/>
      <c r="N142" s="38"/>
      <c r="O142" s="38"/>
      <c r="P142" s="38"/>
      <c r="Q142" s="38"/>
      <c r="R142" s="38"/>
      <c r="S142" s="38"/>
      <c r="T142" s="66"/>
      <c r="AT142" s="20" t="s">
        <v>130</v>
      </c>
      <c r="AU142" s="20" t="s">
        <v>81</v>
      </c>
    </row>
    <row r="143" spans="2:65" s="11" customFormat="1" ht="13.5">
      <c r="B143" s="187"/>
      <c r="D143" s="182" t="s">
        <v>134</v>
      </c>
      <c r="E143" s="188" t="s">
        <v>5</v>
      </c>
      <c r="F143" s="189" t="s">
        <v>191</v>
      </c>
      <c r="H143" s="190">
        <v>1320</v>
      </c>
      <c r="I143" s="191"/>
      <c r="L143" s="187"/>
      <c r="M143" s="192"/>
      <c r="N143" s="193"/>
      <c r="O143" s="193"/>
      <c r="P143" s="193"/>
      <c r="Q143" s="193"/>
      <c r="R143" s="193"/>
      <c r="S143" s="193"/>
      <c r="T143" s="194"/>
      <c r="AT143" s="188" t="s">
        <v>134</v>
      </c>
      <c r="AU143" s="188" t="s">
        <v>81</v>
      </c>
      <c r="AV143" s="11" t="s">
        <v>81</v>
      </c>
      <c r="AW143" s="11" t="s">
        <v>35</v>
      </c>
      <c r="AX143" s="11" t="s">
        <v>79</v>
      </c>
      <c r="AY143" s="188" t="s">
        <v>121</v>
      </c>
    </row>
    <row r="144" spans="2:65" s="10" customFormat="1" ht="29.85" customHeight="1">
      <c r="B144" s="156"/>
      <c r="D144" s="157" t="s">
        <v>70</v>
      </c>
      <c r="E144" s="167" t="s">
        <v>157</v>
      </c>
      <c r="F144" s="167" t="s">
        <v>222</v>
      </c>
      <c r="I144" s="159"/>
      <c r="J144" s="168">
        <f>BK144</f>
        <v>0</v>
      </c>
      <c r="L144" s="156"/>
      <c r="M144" s="161"/>
      <c r="N144" s="162"/>
      <c r="O144" s="162"/>
      <c r="P144" s="163">
        <f>SUM(P145:P194)</f>
        <v>0</v>
      </c>
      <c r="Q144" s="162"/>
      <c r="R144" s="163">
        <f>SUM(R145:R194)</f>
        <v>0</v>
      </c>
      <c r="S144" s="162"/>
      <c r="T144" s="164">
        <f>SUM(T145:T194)</f>
        <v>0</v>
      </c>
      <c r="AR144" s="157" t="s">
        <v>79</v>
      </c>
      <c r="AT144" s="165" t="s">
        <v>70</v>
      </c>
      <c r="AU144" s="165" t="s">
        <v>79</v>
      </c>
      <c r="AY144" s="157" t="s">
        <v>121</v>
      </c>
      <c r="BK144" s="166">
        <f>SUM(BK145:BK194)</f>
        <v>0</v>
      </c>
    </row>
    <row r="145" spans="2:65" s="1" customFormat="1" ht="16.5" customHeight="1">
      <c r="B145" s="169"/>
      <c r="C145" s="170" t="s">
        <v>11</v>
      </c>
      <c r="D145" s="170" t="s">
        <v>123</v>
      </c>
      <c r="E145" s="171" t="s">
        <v>223</v>
      </c>
      <c r="F145" s="172" t="s">
        <v>224</v>
      </c>
      <c r="G145" s="173" t="s">
        <v>207</v>
      </c>
      <c r="H145" s="174">
        <v>35</v>
      </c>
      <c r="I145" s="175"/>
      <c r="J145" s="176">
        <f>ROUND(I145*H145,2)</f>
        <v>0</v>
      </c>
      <c r="K145" s="172" t="s">
        <v>127</v>
      </c>
      <c r="L145" s="37"/>
      <c r="M145" s="177" t="s">
        <v>5</v>
      </c>
      <c r="N145" s="178" t="s">
        <v>42</v>
      </c>
      <c r="O145" s="38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AR145" s="20" t="s">
        <v>128</v>
      </c>
      <c r="AT145" s="20" t="s">
        <v>123</v>
      </c>
      <c r="AU145" s="20" t="s">
        <v>81</v>
      </c>
      <c r="AY145" s="20" t="s">
        <v>121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0" t="s">
        <v>79</v>
      </c>
      <c r="BK145" s="181">
        <f>ROUND(I145*H145,2)</f>
        <v>0</v>
      </c>
      <c r="BL145" s="20" t="s">
        <v>128</v>
      </c>
      <c r="BM145" s="20" t="s">
        <v>225</v>
      </c>
    </row>
    <row r="146" spans="2:65" s="1" customFormat="1" ht="108">
      <c r="B146" s="37"/>
      <c r="D146" s="182" t="s">
        <v>130</v>
      </c>
      <c r="F146" s="183" t="s">
        <v>226</v>
      </c>
      <c r="I146" s="184"/>
      <c r="L146" s="37"/>
      <c r="M146" s="185"/>
      <c r="N146" s="38"/>
      <c r="O146" s="38"/>
      <c r="P146" s="38"/>
      <c r="Q146" s="38"/>
      <c r="R146" s="38"/>
      <c r="S146" s="38"/>
      <c r="T146" s="66"/>
      <c r="AT146" s="20" t="s">
        <v>130</v>
      </c>
      <c r="AU146" s="20" t="s">
        <v>81</v>
      </c>
    </row>
    <row r="147" spans="2:65" s="11" customFormat="1" ht="13.5">
      <c r="B147" s="187"/>
      <c r="D147" s="182" t="s">
        <v>134</v>
      </c>
      <c r="E147" s="188" t="s">
        <v>5</v>
      </c>
      <c r="F147" s="189" t="s">
        <v>227</v>
      </c>
      <c r="H147" s="190">
        <v>35</v>
      </c>
      <c r="I147" s="191"/>
      <c r="L147" s="187"/>
      <c r="M147" s="192"/>
      <c r="N147" s="193"/>
      <c r="O147" s="193"/>
      <c r="P147" s="193"/>
      <c r="Q147" s="193"/>
      <c r="R147" s="193"/>
      <c r="S147" s="193"/>
      <c r="T147" s="194"/>
      <c r="AT147" s="188" t="s">
        <v>134</v>
      </c>
      <c r="AU147" s="188" t="s">
        <v>81</v>
      </c>
      <c r="AV147" s="11" t="s">
        <v>81</v>
      </c>
      <c r="AW147" s="11" t="s">
        <v>35</v>
      </c>
      <c r="AX147" s="11" t="s">
        <v>79</v>
      </c>
      <c r="AY147" s="188" t="s">
        <v>121</v>
      </c>
    </row>
    <row r="148" spans="2:65" s="1" customFormat="1" ht="16.5" customHeight="1">
      <c r="B148" s="169"/>
      <c r="C148" s="170" t="s">
        <v>228</v>
      </c>
      <c r="D148" s="170" t="s">
        <v>123</v>
      </c>
      <c r="E148" s="171" t="s">
        <v>229</v>
      </c>
      <c r="F148" s="172" t="s">
        <v>230</v>
      </c>
      <c r="G148" s="173" t="s">
        <v>207</v>
      </c>
      <c r="H148" s="174">
        <v>4280</v>
      </c>
      <c r="I148" s="175"/>
      <c r="J148" s="176">
        <f>ROUND(I148*H148,2)</f>
        <v>0</v>
      </c>
      <c r="K148" s="172" t="s">
        <v>127</v>
      </c>
      <c r="L148" s="37"/>
      <c r="M148" s="177" t="s">
        <v>5</v>
      </c>
      <c r="N148" s="178" t="s">
        <v>42</v>
      </c>
      <c r="O148" s="38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AR148" s="20" t="s">
        <v>128</v>
      </c>
      <c r="AT148" s="20" t="s">
        <v>123</v>
      </c>
      <c r="AU148" s="20" t="s">
        <v>81</v>
      </c>
      <c r="AY148" s="20" t="s">
        <v>121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20" t="s">
        <v>79</v>
      </c>
      <c r="BK148" s="181">
        <f>ROUND(I148*H148,2)</f>
        <v>0</v>
      </c>
      <c r="BL148" s="20" t="s">
        <v>128</v>
      </c>
      <c r="BM148" s="20" t="s">
        <v>231</v>
      </c>
    </row>
    <row r="149" spans="2:65" s="1" customFormat="1" ht="108">
      <c r="B149" s="37"/>
      <c r="D149" s="182" t="s">
        <v>130</v>
      </c>
      <c r="F149" s="183" t="s">
        <v>226</v>
      </c>
      <c r="I149" s="184"/>
      <c r="L149" s="37"/>
      <c r="M149" s="185"/>
      <c r="N149" s="38"/>
      <c r="O149" s="38"/>
      <c r="P149" s="38"/>
      <c r="Q149" s="38"/>
      <c r="R149" s="38"/>
      <c r="S149" s="38"/>
      <c r="T149" s="66"/>
      <c r="AT149" s="20" t="s">
        <v>130</v>
      </c>
      <c r="AU149" s="20" t="s">
        <v>81</v>
      </c>
    </row>
    <row r="150" spans="2:65" s="11" customFormat="1" ht="13.5">
      <c r="B150" s="187"/>
      <c r="D150" s="182" t="s">
        <v>134</v>
      </c>
      <c r="E150" s="188" t="s">
        <v>5</v>
      </c>
      <c r="F150" s="189" t="s">
        <v>232</v>
      </c>
      <c r="H150" s="190">
        <v>4280</v>
      </c>
      <c r="I150" s="191"/>
      <c r="L150" s="187"/>
      <c r="M150" s="192"/>
      <c r="N150" s="193"/>
      <c r="O150" s="193"/>
      <c r="P150" s="193"/>
      <c r="Q150" s="193"/>
      <c r="R150" s="193"/>
      <c r="S150" s="193"/>
      <c r="T150" s="194"/>
      <c r="AT150" s="188" t="s">
        <v>134</v>
      </c>
      <c r="AU150" s="188" t="s">
        <v>81</v>
      </c>
      <c r="AV150" s="11" t="s">
        <v>81</v>
      </c>
      <c r="AW150" s="11" t="s">
        <v>35</v>
      </c>
      <c r="AX150" s="11" t="s">
        <v>79</v>
      </c>
      <c r="AY150" s="188" t="s">
        <v>121</v>
      </c>
    </row>
    <row r="151" spans="2:65" s="1" customFormat="1" ht="16.5" customHeight="1">
      <c r="B151" s="169"/>
      <c r="C151" s="170" t="s">
        <v>233</v>
      </c>
      <c r="D151" s="170" t="s">
        <v>123</v>
      </c>
      <c r="E151" s="171" t="s">
        <v>234</v>
      </c>
      <c r="F151" s="172" t="s">
        <v>235</v>
      </c>
      <c r="G151" s="173" t="s">
        <v>126</v>
      </c>
      <c r="H151" s="174">
        <v>1121.95</v>
      </c>
      <c r="I151" s="175"/>
      <c r="J151" s="176">
        <f>ROUND(I151*H151,2)</f>
        <v>0</v>
      </c>
      <c r="K151" s="172" t="s">
        <v>127</v>
      </c>
      <c r="L151" s="37"/>
      <c r="M151" s="177" t="s">
        <v>5</v>
      </c>
      <c r="N151" s="178" t="s">
        <v>42</v>
      </c>
      <c r="O151" s="38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20" t="s">
        <v>128</v>
      </c>
      <c r="AT151" s="20" t="s">
        <v>123</v>
      </c>
      <c r="AU151" s="20" t="s">
        <v>81</v>
      </c>
      <c r="AY151" s="20" t="s">
        <v>121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0" t="s">
        <v>79</v>
      </c>
      <c r="BK151" s="181">
        <f>ROUND(I151*H151,2)</f>
        <v>0</v>
      </c>
      <c r="BL151" s="20" t="s">
        <v>128</v>
      </c>
      <c r="BM151" s="20" t="s">
        <v>236</v>
      </c>
    </row>
    <row r="152" spans="2:65" s="1" customFormat="1" ht="54">
      <c r="B152" s="37"/>
      <c r="D152" s="182" t="s">
        <v>130</v>
      </c>
      <c r="F152" s="183" t="s">
        <v>237</v>
      </c>
      <c r="I152" s="184"/>
      <c r="L152" s="37"/>
      <c r="M152" s="185"/>
      <c r="N152" s="38"/>
      <c r="O152" s="38"/>
      <c r="P152" s="38"/>
      <c r="Q152" s="38"/>
      <c r="R152" s="38"/>
      <c r="S152" s="38"/>
      <c r="T152" s="66"/>
      <c r="AT152" s="20" t="s">
        <v>130</v>
      </c>
      <c r="AU152" s="20" t="s">
        <v>81</v>
      </c>
    </row>
    <row r="153" spans="2:65" s="11" customFormat="1" ht="13.5">
      <c r="B153" s="187"/>
      <c r="D153" s="182" t="s">
        <v>134</v>
      </c>
      <c r="E153" s="188" t="s">
        <v>5</v>
      </c>
      <c r="F153" s="189" t="s">
        <v>238</v>
      </c>
      <c r="H153" s="190">
        <v>158.4</v>
      </c>
      <c r="I153" s="191"/>
      <c r="L153" s="187"/>
      <c r="M153" s="192"/>
      <c r="N153" s="193"/>
      <c r="O153" s="193"/>
      <c r="P153" s="193"/>
      <c r="Q153" s="193"/>
      <c r="R153" s="193"/>
      <c r="S153" s="193"/>
      <c r="T153" s="194"/>
      <c r="AT153" s="188" t="s">
        <v>134</v>
      </c>
      <c r="AU153" s="188" t="s">
        <v>81</v>
      </c>
      <c r="AV153" s="11" t="s">
        <v>81</v>
      </c>
      <c r="AW153" s="11" t="s">
        <v>35</v>
      </c>
      <c r="AX153" s="11" t="s">
        <v>71</v>
      </c>
      <c r="AY153" s="188" t="s">
        <v>121</v>
      </c>
    </row>
    <row r="154" spans="2:65" s="11" customFormat="1" ht="13.5">
      <c r="B154" s="187"/>
      <c r="D154" s="182" t="s">
        <v>134</v>
      </c>
      <c r="E154" s="188" t="s">
        <v>5</v>
      </c>
      <c r="F154" s="189" t="s">
        <v>239</v>
      </c>
      <c r="H154" s="190">
        <v>880</v>
      </c>
      <c r="I154" s="191"/>
      <c r="L154" s="187"/>
      <c r="M154" s="192"/>
      <c r="N154" s="193"/>
      <c r="O154" s="193"/>
      <c r="P154" s="193"/>
      <c r="Q154" s="193"/>
      <c r="R154" s="193"/>
      <c r="S154" s="193"/>
      <c r="T154" s="194"/>
      <c r="AT154" s="188" t="s">
        <v>134</v>
      </c>
      <c r="AU154" s="188" t="s">
        <v>81</v>
      </c>
      <c r="AV154" s="11" t="s">
        <v>81</v>
      </c>
      <c r="AW154" s="11" t="s">
        <v>35</v>
      </c>
      <c r="AX154" s="11" t="s">
        <v>71</v>
      </c>
      <c r="AY154" s="188" t="s">
        <v>121</v>
      </c>
    </row>
    <row r="155" spans="2:65" s="11" customFormat="1" ht="13.5">
      <c r="B155" s="187"/>
      <c r="D155" s="182" t="s">
        <v>134</v>
      </c>
      <c r="E155" s="188" t="s">
        <v>5</v>
      </c>
      <c r="F155" s="189" t="s">
        <v>240</v>
      </c>
      <c r="H155" s="190">
        <v>38.549999999999997</v>
      </c>
      <c r="I155" s="191"/>
      <c r="L155" s="187"/>
      <c r="M155" s="192"/>
      <c r="N155" s="193"/>
      <c r="O155" s="193"/>
      <c r="P155" s="193"/>
      <c r="Q155" s="193"/>
      <c r="R155" s="193"/>
      <c r="S155" s="193"/>
      <c r="T155" s="194"/>
      <c r="AT155" s="188" t="s">
        <v>134</v>
      </c>
      <c r="AU155" s="188" t="s">
        <v>81</v>
      </c>
      <c r="AV155" s="11" t="s">
        <v>81</v>
      </c>
      <c r="AW155" s="11" t="s">
        <v>35</v>
      </c>
      <c r="AX155" s="11" t="s">
        <v>71</v>
      </c>
      <c r="AY155" s="188" t="s">
        <v>121</v>
      </c>
    </row>
    <row r="156" spans="2:65" s="11" customFormat="1" ht="13.5">
      <c r="B156" s="187"/>
      <c r="D156" s="182" t="s">
        <v>134</v>
      </c>
      <c r="E156" s="188" t="s">
        <v>5</v>
      </c>
      <c r="F156" s="189" t="s">
        <v>241</v>
      </c>
      <c r="H156" s="190">
        <v>45</v>
      </c>
      <c r="I156" s="191"/>
      <c r="L156" s="187"/>
      <c r="M156" s="192"/>
      <c r="N156" s="193"/>
      <c r="O156" s="193"/>
      <c r="P156" s="193"/>
      <c r="Q156" s="193"/>
      <c r="R156" s="193"/>
      <c r="S156" s="193"/>
      <c r="T156" s="194"/>
      <c r="AT156" s="188" t="s">
        <v>134</v>
      </c>
      <c r="AU156" s="188" t="s">
        <v>81</v>
      </c>
      <c r="AV156" s="11" t="s">
        <v>81</v>
      </c>
      <c r="AW156" s="11" t="s">
        <v>35</v>
      </c>
      <c r="AX156" s="11" t="s">
        <v>71</v>
      </c>
      <c r="AY156" s="188" t="s">
        <v>121</v>
      </c>
    </row>
    <row r="157" spans="2:65" s="1" customFormat="1" ht="16.5" customHeight="1">
      <c r="B157" s="169"/>
      <c r="C157" s="170" t="s">
        <v>242</v>
      </c>
      <c r="D157" s="170" t="s">
        <v>123</v>
      </c>
      <c r="E157" s="171" t="s">
        <v>243</v>
      </c>
      <c r="F157" s="172" t="s">
        <v>244</v>
      </c>
      <c r="G157" s="173" t="s">
        <v>207</v>
      </c>
      <c r="H157" s="174">
        <v>210</v>
      </c>
      <c r="I157" s="175"/>
      <c r="J157" s="176">
        <f>ROUND(I157*H157,2)</f>
        <v>0</v>
      </c>
      <c r="K157" s="172" t="s">
        <v>127</v>
      </c>
      <c r="L157" s="37"/>
      <c r="M157" s="177" t="s">
        <v>5</v>
      </c>
      <c r="N157" s="178" t="s">
        <v>42</v>
      </c>
      <c r="O157" s="38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20" t="s">
        <v>128</v>
      </c>
      <c r="AT157" s="20" t="s">
        <v>123</v>
      </c>
      <c r="AU157" s="20" t="s">
        <v>81</v>
      </c>
      <c r="AY157" s="20" t="s">
        <v>121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0" t="s">
        <v>79</v>
      </c>
      <c r="BK157" s="181">
        <f>ROUND(I157*H157,2)</f>
        <v>0</v>
      </c>
      <c r="BL157" s="20" t="s">
        <v>128</v>
      </c>
      <c r="BM157" s="20" t="s">
        <v>245</v>
      </c>
    </row>
    <row r="158" spans="2:65" s="1" customFormat="1" ht="94.5">
      <c r="B158" s="37"/>
      <c r="D158" s="182" t="s">
        <v>130</v>
      </c>
      <c r="F158" s="183" t="s">
        <v>246</v>
      </c>
      <c r="I158" s="184"/>
      <c r="L158" s="37"/>
      <c r="M158" s="185"/>
      <c r="N158" s="38"/>
      <c r="O158" s="38"/>
      <c r="P158" s="38"/>
      <c r="Q158" s="38"/>
      <c r="R158" s="38"/>
      <c r="S158" s="38"/>
      <c r="T158" s="66"/>
      <c r="AT158" s="20" t="s">
        <v>130</v>
      </c>
      <c r="AU158" s="20" t="s">
        <v>81</v>
      </c>
    </row>
    <row r="159" spans="2:65" s="11" customFormat="1" ht="13.5">
      <c r="B159" s="187"/>
      <c r="D159" s="182" t="s">
        <v>134</v>
      </c>
      <c r="E159" s="188" t="s">
        <v>5</v>
      </c>
      <c r="F159" s="189" t="s">
        <v>247</v>
      </c>
      <c r="H159" s="190">
        <v>210</v>
      </c>
      <c r="I159" s="191"/>
      <c r="L159" s="187"/>
      <c r="M159" s="192"/>
      <c r="N159" s="193"/>
      <c r="O159" s="193"/>
      <c r="P159" s="193"/>
      <c r="Q159" s="193"/>
      <c r="R159" s="193"/>
      <c r="S159" s="193"/>
      <c r="T159" s="194"/>
      <c r="AT159" s="188" t="s">
        <v>134</v>
      </c>
      <c r="AU159" s="188" t="s">
        <v>81</v>
      </c>
      <c r="AV159" s="11" t="s">
        <v>81</v>
      </c>
      <c r="AW159" s="11" t="s">
        <v>35</v>
      </c>
      <c r="AX159" s="11" t="s">
        <v>79</v>
      </c>
      <c r="AY159" s="188" t="s">
        <v>121</v>
      </c>
    </row>
    <row r="160" spans="2:65" s="1" customFormat="1" ht="16.5" customHeight="1">
      <c r="B160" s="169"/>
      <c r="C160" s="170" t="s">
        <v>248</v>
      </c>
      <c r="D160" s="170" t="s">
        <v>123</v>
      </c>
      <c r="E160" s="171" t="s">
        <v>249</v>
      </c>
      <c r="F160" s="172" t="s">
        <v>250</v>
      </c>
      <c r="G160" s="173" t="s">
        <v>207</v>
      </c>
      <c r="H160" s="174">
        <v>4080</v>
      </c>
      <c r="I160" s="175"/>
      <c r="J160" s="176">
        <f>ROUND(I160*H160,2)</f>
        <v>0</v>
      </c>
      <c r="K160" s="172" t="s">
        <v>127</v>
      </c>
      <c r="L160" s="37"/>
      <c r="M160" s="177" t="s">
        <v>5</v>
      </c>
      <c r="N160" s="178" t="s">
        <v>42</v>
      </c>
      <c r="O160" s="38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0" t="s">
        <v>128</v>
      </c>
      <c r="AT160" s="20" t="s">
        <v>123</v>
      </c>
      <c r="AU160" s="20" t="s">
        <v>81</v>
      </c>
      <c r="AY160" s="20" t="s">
        <v>121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0" t="s">
        <v>79</v>
      </c>
      <c r="BK160" s="181">
        <f>ROUND(I160*H160,2)</f>
        <v>0</v>
      </c>
      <c r="BL160" s="20" t="s">
        <v>128</v>
      </c>
      <c r="BM160" s="20" t="s">
        <v>251</v>
      </c>
    </row>
    <row r="161" spans="2:65" s="1" customFormat="1" ht="67.5">
      <c r="B161" s="37"/>
      <c r="D161" s="182" t="s">
        <v>130</v>
      </c>
      <c r="F161" s="183" t="s">
        <v>252</v>
      </c>
      <c r="I161" s="184"/>
      <c r="L161" s="37"/>
      <c r="M161" s="185"/>
      <c r="N161" s="38"/>
      <c r="O161" s="38"/>
      <c r="P161" s="38"/>
      <c r="Q161" s="38"/>
      <c r="R161" s="38"/>
      <c r="S161" s="38"/>
      <c r="T161" s="66"/>
      <c r="AT161" s="20" t="s">
        <v>130</v>
      </c>
      <c r="AU161" s="20" t="s">
        <v>81</v>
      </c>
    </row>
    <row r="162" spans="2:65" s="11" customFormat="1" ht="13.5">
      <c r="B162" s="187"/>
      <c r="D162" s="182" t="s">
        <v>134</v>
      </c>
      <c r="E162" s="188" t="s">
        <v>5</v>
      </c>
      <c r="F162" s="189" t="s">
        <v>253</v>
      </c>
      <c r="H162" s="190">
        <v>4080</v>
      </c>
      <c r="I162" s="191"/>
      <c r="L162" s="187"/>
      <c r="M162" s="192"/>
      <c r="N162" s="193"/>
      <c r="O162" s="193"/>
      <c r="P162" s="193"/>
      <c r="Q162" s="193"/>
      <c r="R162" s="193"/>
      <c r="S162" s="193"/>
      <c r="T162" s="194"/>
      <c r="AT162" s="188" t="s">
        <v>134</v>
      </c>
      <c r="AU162" s="188" t="s">
        <v>81</v>
      </c>
      <c r="AV162" s="11" t="s">
        <v>81</v>
      </c>
      <c r="AW162" s="11" t="s">
        <v>35</v>
      </c>
      <c r="AX162" s="11" t="s">
        <v>79</v>
      </c>
      <c r="AY162" s="188" t="s">
        <v>121</v>
      </c>
    </row>
    <row r="163" spans="2:65" s="1" customFormat="1" ht="16.5" customHeight="1">
      <c r="B163" s="169"/>
      <c r="C163" s="170" t="s">
        <v>254</v>
      </c>
      <c r="D163" s="170" t="s">
        <v>123</v>
      </c>
      <c r="E163" s="171" t="s">
        <v>255</v>
      </c>
      <c r="F163" s="172" t="s">
        <v>256</v>
      </c>
      <c r="G163" s="173" t="s">
        <v>207</v>
      </c>
      <c r="H163" s="174">
        <v>4000</v>
      </c>
      <c r="I163" s="175"/>
      <c r="J163" s="176">
        <f>ROUND(I163*H163,2)</f>
        <v>0</v>
      </c>
      <c r="K163" s="172" t="s">
        <v>127</v>
      </c>
      <c r="L163" s="37"/>
      <c r="M163" s="177" t="s">
        <v>5</v>
      </c>
      <c r="N163" s="178" t="s">
        <v>42</v>
      </c>
      <c r="O163" s="38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0" t="s">
        <v>128</v>
      </c>
      <c r="AT163" s="20" t="s">
        <v>123</v>
      </c>
      <c r="AU163" s="20" t="s">
        <v>81</v>
      </c>
      <c r="AY163" s="20" t="s">
        <v>121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0" t="s">
        <v>79</v>
      </c>
      <c r="BK163" s="181">
        <f>ROUND(I163*H163,2)</f>
        <v>0</v>
      </c>
      <c r="BL163" s="20" t="s">
        <v>128</v>
      </c>
      <c r="BM163" s="20" t="s">
        <v>257</v>
      </c>
    </row>
    <row r="164" spans="2:65" s="1" customFormat="1" ht="67.5">
      <c r="B164" s="37"/>
      <c r="D164" s="182" t="s">
        <v>130</v>
      </c>
      <c r="F164" s="183" t="s">
        <v>252</v>
      </c>
      <c r="I164" s="184"/>
      <c r="L164" s="37"/>
      <c r="M164" s="185"/>
      <c r="N164" s="38"/>
      <c r="O164" s="38"/>
      <c r="P164" s="38"/>
      <c r="Q164" s="38"/>
      <c r="R164" s="38"/>
      <c r="S164" s="38"/>
      <c r="T164" s="66"/>
      <c r="AT164" s="20" t="s">
        <v>130</v>
      </c>
      <c r="AU164" s="20" t="s">
        <v>81</v>
      </c>
    </row>
    <row r="165" spans="2:65" s="11" customFormat="1" ht="13.5">
      <c r="B165" s="187"/>
      <c r="D165" s="182" t="s">
        <v>134</v>
      </c>
      <c r="E165" s="188" t="s">
        <v>5</v>
      </c>
      <c r="F165" s="189" t="s">
        <v>258</v>
      </c>
      <c r="H165" s="190">
        <v>4000</v>
      </c>
      <c r="I165" s="191"/>
      <c r="L165" s="187"/>
      <c r="M165" s="192"/>
      <c r="N165" s="193"/>
      <c r="O165" s="193"/>
      <c r="P165" s="193"/>
      <c r="Q165" s="193"/>
      <c r="R165" s="193"/>
      <c r="S165" s="193"/>
      <c r="T165" s="194"/>
      <c r="AT165" s="188" t="s">
        <v>134</v>
      </c>
      <c r="AU165" s="188" t="s">
        <v>81</v>
      </c>
      <c r="AV165" s="11" t="s">
        <v>81</v>
      </c>
      <c r="AW165" s="11" t="s">
        <v>35</v>
      </c>
      <c r="AX165" s="11" t="s">
        <v>79</v>
      </c>
      <c r="AY165" s="188" t="s">
        <v>121</v>
      </c>
    </row>
    <row r="166" spans="2:65" s="1" customFormat="1" ht="16.5" customHeight="1">
      <c r="B166" s="169"/>
      <c r="C166" s="170" t="s">
        <v>10</v>
      </c>
      <c r="D166" s="170" t="s">
        <v>123</v>
      </c>
      <c r="E166" s="171" t="s">
        <v>259</v>
      </c>
      <c r="F166" s="172" t="s">
        <v>260</v>
      </c>
      <c r="G166" s="173" t="s">
        <v>207</v>
      </c>
      <c r="H166" s="174">
        <v>4000</v>
      </c>
      <c r="I166" s="175"/>
      <c r="J166" s="176">
        <f>ROUND(I166*H166,2)</f>
        <v>0</v>
      </c>
      <c r="K166" s="172" t="s">
        <v>127</v>
      </c>
      <c r="L166" s="37"/>
      <c r="M166" s="177" t="s">
        <v>5</v>
      </c>
      <c r="N166" s="178" t="s">
        <v>42</v>
      </c>
      <c r="O166" s="38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AR166" s="20" t="s">
        <v>128</v>
      </c>
      <c r="AT166" s="20" t="s">
        <v>123</v>
      </c>
      <c r="AU166" s="20" t="s">
        <v>81</v>
      </c>
      <c r="AY166" s="20" t="s">
        <v>121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20" t="s">
        <v>79</v>
      </c>
      <c r="BK166" s="181">
        <f>ROUND(I166*H166,2)</f>
        <v>0</v>
      </c>
      <c r="BL166" s="20" t="s">
        <v>128</v>
      </c>
      <c r="BM166" s="20" t="s">
        <v>261</v>
      </c>
    </row>
    <row r="167" spans="2:65" s="1" customFormat="1" ht="121.5">
      <c r="B167" s="37"/>
      <c r="D167" s="182" t="s">
        <v>130</v>
      </c>
      <c r="F167" s="183" t="s">
        <v>262</v>
      </c>
      <c r="I167" s="184"/>
      <c r="L167" s="37"/>
      <c r="M167" s="185"/>
      <c r="N167" s="38"/>
      <c r="O167" s="38"/>
      <c r="P167" s="38"/>
      <c r="Q167" s="38"/>
      <c r="R167" s="38"/>
      <c r="S167" s="38"/>
      <c r="T167" s="66"/>
      <c r="AT167" s="20" t="s">
        <v>130</v>
      </c>
      <c r="AU167" s="20" t="s">
        <v>81</v>
      </c>
    </row>
    <row r="168" spans="2:65" s="11" customFormat="1" ht="13.5">
      <c r="B168" s="187"/>
      <c r="D168" s="182" t="s">
        <v>134</v>
      </c>
      <c r="E168" s="188" t="s">
        <v>5</v>
      </c>
      <c r="F168" s="189" t="s">
        <v>263</v>
      </c>
      <c r="H168" s="190">
        <v>4000</v>
      </c>
      <c r="I168" s="191"/>
      <c r="L168" s="187"/>
      <c r="M168" s="192"/>
      <c r="N168" s="193"/>
      <c r="O168" s="193"/>
      <c r="P168" s="193"/>
      <c r="Q168" s="193"/>
      <c r="R168" s="193"/>
      <c r="S168" s="193"/>
      <c r="T168" s="194"/>
      <c r="AT168" s="188" t="s">
        <v>134</v>
      </c>
      <c r="AU168" s="188" t="s">
        <v>81</v>
      </c>
      <c r="AV168" s="11" t="s">
        <v>81</v>
      </c>
      <c r="AW168" s="11" t="s">
        <v>35</v>
      </c>
      <c r="AX168" s="11" t="s">
        <v>79</v>
      </c>
      <c r="AY168" s="188" t="s">
        <v>121</v>
      </c>
    </row>
    <row r="169" spans="2:65" s="1" customFormat="1" ht="16.5" customHeight="1">
      <c r="B169" s="169"/>
      <c r="C169" s="170" t="s">
        <v>264</v>
      </c>
      <c r="D169" s="170" t="s">
        <v>123</v>
      </c>
      <c r="E169" s="171" t="s">
        <v>265</v>
      </c>
      <c r="F169" s="172" t="s">
        <v>266</v>
      </c>
      <c r="G169" s="173" t="s">
        <v>207</v>
      </c>
      <c r="H169" s="174">
        <v>4080</v>
      </c>
      <c r="I169" s="175"/>
      <c r="J169" s="176">
        <f>ROUND(I169*H169,2)</f>
        <v>0</v>
      </c>
      <c r="K169" s="172" t="s">
        <v>127</v>
      </c>
      <c r="L169" s="37"/>
      <c r="M169" s="177" t="s">
        <v>5</v>
      </c>
      <c r="N169" s="178" t="s">
        <v>42</v>
      </c>
      <c r="O169" s="38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0" t="s">
        <v>128</v>
      </c>
      <c r="AT169" s="20" t="s">
        <v>123</v>
      </c>
      <c r="AU169" s="20" t="s">
        <v>81</v>
      </c>
      <c r="AY169" s="20" t="s">
        <v>121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0" t="s">
        <v>79</v>
      </c>
      <c r="BK169" s="181">
        <f>ROUND(I169*H169,2)</f>
        <v>0</v>
      </c>
      <c r="BL169" s="20" t="s">
        <v>128</v>
      </c>
      <c r="BM169" s="20" t="s">
        <v>267</v>
      </c>
    </row>
    <row r="170" spans="2:65" s="1" customFormat="1" ht="135">
      <c r="B170" s="37"/>
      <c r="D170" s="182" t="s">
        <v>130</v>
      </c>
      <c r="F170" s="183" t="s">
        <v>268</v>
      </c>
      <c r="I170" s="184"/>
      <c r="L170" s="37"/>
      <c r="M170" s="185"/>
      <c r="N170" s="38"/>
      <c r="O170" s="38"/>
      <c r="P170" s="38"/>
      <c r="Q170" s="38"/>
      <c r="R170" s="38"/>
      <c r="S170" s="38"/>
      <c r="T170" s="66"/>
      <c r="AT170" s="20" t="s">
        <v>130</v>
      </c>
      <c r="AU170" s="20" t="s">
        <v>81</v>
      </c>
    </row>
    <row r="171" spans="2:65" s="11" customFormat="1" ht="13.5">
      <c r="B171" s="187"/>
      <c r="D171" s="182" t="s">
        <v>134</v>
      </c>
      <c r="E171" s="188" t="s">
        <v>5</v>
      </c>
      <c r="F171" s="189" t="s">
        <v>269</v>
      </c>
      <c r="H171" s="190">
        <v>4080</v>
      </c>
      <c r="I171" s="191"/>
      <c r="L171" s="187"/>
      <c r="M171" s="192"/>
      <c r="N171" s="193"/>
      <c r="O171" s="193"/>
      <c r="P171" s="193"/>
      <c r="Q171" s="193"/>
      <c r="R171" s="193"/>
      <c r="S171" s="193"/>
      <c r="T171" s="194"/>
      <c r="AT171" s="188" t="s">
        <v>134</v>
      </c>
      <c r="AU171" s="188" t="s">
        <v>81</v>
      </c>
      <c r="AV171" s="11" t="s">
        <v>81</v>
      </c>
      <c r="AW171" s="11" t="s">
        <v>35</v>
      </c>
      <c r="AX171" s="11" t="s">
        <v>79</v>
      </c>
      <c r="AY171" s="188" t="s">
        <v>121</v>
      </c>
    </row>
    <row r="172" spans="2:65" s="1" customFormat="1" ht="16.5" customHeight="1">
      <c r="B172" s="169"/>
      <c r="C172" s="170" t="s">
        <v>270</v>
      </c>
      <c r="D172" s="170" t="s">
        <v>123</v>
      </c>
      <c r="E172" s="171" t="s">
        <v>271</v>
      </c>
      <c r="F172" s="172" t="s">
        <v>272</v>
      </c>
      <c r="G172" s="173" t="s">
        <v>207</v>
      </c>
      <c r="H172" s="174">
        <v>35</v>
      </c>
      <c r="I172" s="175"/>
      <c r="J172" s="176">
        <f>ROUND(I172*H172,2)</f>
        <v>0</v>
      </c>
      <c r="K172" s="172" t="s">
        <v>127</v>
      </c>
      <c r="L172" s="37"/>
      <c r="M172" s="177" t="s">
        <v>5</v>
      </c>
      <c r="N172" s="178" t="s">
        <v>42</v>
      </c>
      <c r="O172" s="38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0" t="s">
        <v>128</v>
      </c>
      <c r="AT172" s="20" t="s">
        <v>123</v>
      </c>
      <c r="AU172" s="20" t="s">
        <v>81</v>
      </c>
      <c r="AY172" s="20" t="s">
        <v>121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0" t="s">
        <v>79</v>
      </c>
      <c r="BK172" s="181">
        <f>ROUND(I172*H172,2)</f>
        <v>0</v>
      </c>
      <c r="BL172" s="20" t="s">
        <v>128</v>
      </c>
      <c r="BM172" s="20" t="s">
        <v>273</v>
      </c>
    </row>
    <row r="173" spans="2:65" s="1" customFormat="1" ht="162">
      <c r="B173" s="37"/>
      <c r="D173" s="182" t="s">
        <v>130</v>
      </c>
      <c r="F173" s="183" t="s">
        <v>274</v>
      </c>
      <c r="I173" s="184"/>
      <c r="L173" s="37"/>
      <c r="M173" s="185"/>
      <c r="N173" s="38"/>
      <c r="O173" s="38"/>
      <c r="P173" s="38"/>
      <c r="Q173" s="38"/>
      <c r="R173" s="38"/>
      <c r="S173" s="38"/>
      <c r="T173" s="66"/>
      <c r="AT173" s="20" t="s">
        <v>130</v>
      </c>
      <c r="AU173" s="20" t="s">
        <v>81</v>
      </c>
    </row>
    <row r="174" spans="2:65" s="11" customFormat="1" ht="13.5">
      <c r="B174" s="187"/>
      <c r="D174" s="182" t="s">
        <v>134</v>
      </c>
      <c r="E174" s="188" t="s">
        <v>5</v>
      </c>
      <c r="F174" s="189" t="s">
        <v>275</v>
      </c>
      <c r="H174" s="190">
        <v>35</v>
      </c>
      <c r="I174" s="191"/>
      <c r="L174" s="187"/>
      <c r="M174" s="192"/>
      <c r="N174" s="193"/>
      <c r="O174" s="193"/>
      <c r="P174" s="193"/>
      <c r="Q174" s="193"/>
      <c r="R174" s="193"/>
      <c r="S174" s="193"/>
      <c r="T174" s="194"/>
      <c r="AT174" s="188" t="s">
        <v>134</v>
      </c>
      <c r="AU174" s="188" t="s">
        <v>81</v>
      </c>
      <c r="AV174" s="11" t="s">
        <v>81</v>
      </c>
      <c r="AW174" s="11" t="s">
        <v>35</v>
      </c>
      <c r="AX174" s="11" t="s">
        <v>79</v>
      </c>
      <c r="AY174" s="188" t="s">
        <v>121</v>
      </c>
    </row>
    <row r="175" spans="2:65" s="1" customFormat="1" ht="16.5" customHeight="1">
      <c r="B175" s="169"/>
      <c r="C175" s="170" t="s">
        <v>276</v>
      </c>
      <c r="D175" s="170" t="s">
        <v>123</v>
      </c>
      <c r="E175" s="171" t="s">
        <v>277</v>
      </c>
      <c r="F175" s="172" t="s">
        <v>278</v>
      </c>
      <c r="G175" s="173" t="s">
        <v>207</v>
      </c>
      <c r="H175" s="174">
        <v>235</v>
      </c>
      <c r="I175" s="175"/>
      <c r="J175" s="176">
        <f>ROUND(I175*H175,2)</f>
        <v>0</v>
      </c>
      <c r="K175" s="172" t="s">
        <v>127</v>
      </c>
      <c r="L175" s="37"/>
      <c r="M175" s="177" t="s">
        <v>5</v>
      </c>
      <c r="N175" s="178" t="s">
        <v>42</v>
      </c>
      <c r="O175" s="38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20" t="s">
        <v>128</v>
      </c>
      <c r="AT175" s="20" t="s">
        <v>123</v>
      </c>
      <c r="AU175" s="20" t="s">
        <v>81</v>
      </c>
      <c r="AY175" s="20" t="s">
        <v>121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20" t="s">
        <v>79</v>
      </c>
      <c r="BK175" s="181">
        <f>ROUND(I175*H175,2)</f>
        <v>0</v>
      </c>
      <c r="BL175" s="20" t="s">
        <v>128</v>
      </c>
      <c r="BM175" s="20" t="s">
        <v>279</v>
      </c>
    </row>
    <row r="176" spans="2:65" s="1" customFormat="1" ht="162">
      <c r="B176" s="37"/>
      <c r="D176" s="182" t="s">
        <v>130</v>
      </c>
      <c r="F176" s="183" t="s">
        <v>274</v>
      </c>
      <c r="I176" s="184"/>
      <c r="L176" s="37"/>
      <c r="M176" s="185"/>
      <c r="N176" s="38"/>
      <c r="O176" s="38"/>
      <c r="P176" s="38"/>
      <c r="Q176" s="38"/>
      <c r="R176" s="38"/>
      <c r="S176" s="38"/>
      <c r="T176" s="66"/>
      <c r="AT176" s="20" t="s">
        <v>130</v>
      </c>
      <c r="AU176" s="20" t="s">
        <v>81</v>
      </c>
    </row>
    <row r="177" spans="2:65" s="11" customFormat="1" ht="13.5">
      <c r="B177" s="187"/>
      <c r="D177" s="182" t="s">
        <v>134</v>
      </c>
      <c r="E177" s="188" t="s">
        <v>5</v>
      </c>
      <c r="F177" s="189" t="s">
        <v>280</v>
      </c>
      <c r="H177" s="190">
        <v>8</v>
      </c>
      <c r="I177" s="191"/>
      <c r="L177" s="187"/>
      <c r="M177" s="192"/>
      <c r="N177" s="193"/>
      <c r="O177" s="193"/>
      <c r="P177" s="193"/>
      <c r="Q177" s="193"/>
      <c r="R177" s="193"/>
      <c r="S177" s="193"/>
      <c r="T177" s="194"/>
      <c r="AT177" s="188" t="s">
        <v>134</v>
      </c>
      <c r="AU177" s="188" t="s">
        <v>81</v>
      </c>
      <c r="AV177" s="11" t="s">
        <v>81</v>
      </c>
      <c r="AW177" s="11" t="s">
        <v>35</v>
      </c>
      <c r="AX177" s="11" t="s">
        <v>71</v>
      </c>
      <c r="AY177" s="188" t="s">
        <v>121</v>
      </c>
    </row>
    <row r="178" spans="2:65" s="11" customFormat="1" ht="13.5">
      <c r="B178" s="187"/>
      <c r="D178" s="182" t="s">
        <v>134</v>
      </c>
      <c r="E178" s="188" t="s">
        <v>5</v>
      </c>
      <c r="F178" s="189" t="s">
        <v>281</v>
      </c>
      <c r="H178" s="190">
        <v>227</v>
      </c>
      <c r="I178" s="191"/>
      <c r="L178" s="187"/>
      <c r="M178" s="192"/>
      <c r="N178" s="193"/>
      <c r="O178" s="193"/>
      <c r="P178" s="193"/>
      <c r="Q178" s="193"/>
      <c r="R178" s="193"/>
      <c r="S178" s="193"/>
      <c r="T178" s="194"/>
      <c r="AT178" s="188" t="s">
        <v>134</v>
      </c>
      <c r="AU178" s="188" t="s">
        <v>81</v>
      </c>
      <c r="AV178" s="11" t="s">
        <v>81</v>
      </c>
      <c r="AW178" s="11" t="s">
        <v>35</v>
      </c>
      <c r="AX178" s="11" t="s">
        <v>71</v>
      </c>
      <c r="AY178" s="188" t="s">
        <v>121</v>
      </c>
    </row>
    <row r="179" spans="2:65" s="1" customFormat="1" ht="25.5" customHeight="1">
      <c r="B179" s="169"/>
      <c r="C179" s="170" t="s">
        <v>282</v>
      </c>
      <c r="D179" s="170" t="s">
        <v>123</v>
      </c>
      <c r="E179" s="171" t="s">
        <v>283</v>
      </c>
      <c r="F179" s="172" t="s">
        <v>284</v>
      </c>
      <c r="G179" s="173" t="s">
        <v>207</v>
      </c>
      <c r="H179" s="174">
        <v>35.200000000000003</v>
      </c>
      <c r="I179" s="175"/>
      <c r="J179" s="176">
        <f>ROUND(I179*H179,2)</f>
        <v>0</v>
      </c>
      <c r="K179" s="172" t="s">
        <v>127</v>
      </c>
      <c r="L179" s="37"/>
      <c r="M179" s="177" t="s">
        <v>5</v>
      </c>
      <c r="N179" s="178" t="s">
        <v>42</v>
      </c>
      <c r="O179" s="38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0" t="s">
        <v>128</v>
      </c>
      <c r="AT179" s="20" t="s">
        <v>123</v>
      </c>
      <c r="AU179" s="20" t="s">
        <v>81</v>
      </c>
      <c r="AY179" s="20" t="s">
        <v>121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0" t="s">
        <v>79</v>
      </c>
      <c r="BK179" s="181">
        <f>ROUND(I179*H179,2)</f>
        <v>0</v>
      </c>
      <c r="BL179" s="20" t="s">
        <v>128</v>
      </c>
      <c r="BM179" s="20" t="s">
        <v>285</v>
      </c>
    </row>
    <row r="180" spans="2:65" s="1" customFormat="1" ht="148.5">
      <c r="B180" s="37"/>
      <c r="D180" s="182" t="s">
        <v>130</v>
      </c>
      <c r="F180" s="183" t="s">
        <v>286</v>
      </c>
      <c r="I180" s="184"/>
      <c r="L180" s="37"/>
      <c r="M180" s="185"/>
      <c r="N180" s="38"/>
      <c r="O180" s="38"/>
      <c r="P180" s="38"/>
      <c r="Q180" s="38"/>
      <c r="R180" s="38"/>
      <c r="S180" s="38"/>
      <c r="T180" s="66"/>
      <c r="AT180" s="20" t="s">
        <v>130</v>
      </c>
      <c r="AU180" s="20" t="s">
        <v>81</v>
      </c>
    </row>
    <row r="181" spans="2:65" s="11" customFormat="1" ht="13.5">
      <c r="B181" s="187"/>
      <c r="D181" s="182" t="s">
        <v>134</v>
      </c>
      <c r="E181" s="188" t="s">
        <v>5</v>
      </c>
      <c r="F181" s="189" t="s">
        <v>287</v>
      </c>
      <c r="H181" s="190">
        <v>30</v>
      </c>
      <c r="I181" s="191"/>
      <c r="L181" s="187"/>
      <c r="M181" s="192"/>
      <c r="N181" s="193"/>
      <c r="O181" s="193"/>
      <c r="P181" s="193"/>
      <c r="Q181" s="193"/>
      <c r="R181" s="193"/>
      <c r="S181" s="193"/>
      <c r="T181" s="194"/>
      <c r="AT181" s="188" t="s">
        <v>134</v>
      </c>
      <c r="AU181" s="188" t="s">
        <v>81</v>
      </c>
      <c r="AV181" s="11" t="s">
        <v>81</v>
      </c>
      <c r="AW181" s="11" t="s">
        <v>35</v>
      </c>
      <c r="AX181" s="11" t="s">
        <v>71</v>
      </c>
      <c r="AY181" s="188" t="s">
        <v>121</v>
      </c>
    </row>
    <row r="182" spans="2:65" s="11" customFormat="1" ht="13.5">
      <c r="B182" s="187"/>
      <c r="D182" s="182" t="s">
        <v>134</v>
      </c>
      <c r="E182" s="188" t="s">
        <v>5</v>
      </c>
      <c r="F182" s="189" t="s">
        <v>288</v>
      </c>
      <c r="H182" s="190">
        <v>5.2</v>
      </c>
      <c r="I182" s="191"/>
      <c r="L182" s="187"/>
      <c r="M182" s="192"/>
      <c r="N182" s="193"/>
      <c r="O182" s="193"/>
      <c r="P182" s="193"/>
      <c r="Q182" s="193"/>
      <c r="R182" s="193"/>
      <c r="S182" s="193"/>
      <c r="T182" s="194"/>
      <c r="AT182" s="188" t="s">
        <v>134</v>
      </c>
      <c r="AU182" s="188" t="s">
        <v>81</v>
      </c>
      <c r="AV182" s="11" t="s">
        <v>81</v>
      </c>
      <c r="AW182" s="11" t="s">
        <v>35</v>
      </c>
      <c r="AX182" s="11" t="s">
        <v>71</v>
      </c>
      <c r="AY182" s="188" t="s">
        <v>121</v>
      </c>
    </row>
    <row r="183" spans="2:65" s="1" customFormat="1" ht="16.5" customHeight="1">
      <c r="B183" s="169"/>
      <c r="C183" s="170" t="s">
        <v>289</v>
      </c>
      <c r="D183" s="170" t="s">
        <v>123</v>
      </c>
      <c r="E183" s="171" t="s">
        <v>290</v>
      </c>
      <c r="F183" s="172" t="s">
        <v>291</v>
      </c>
      <c r="G183" s="173" t="s">
        <v>207</v>
      </c>
      <c r="H183" s="174">
        <v>150</v>
      </c>
      <c r="I183" s="175"/>
      <c r="J183" s="176">
        <f>ROUND(I183*H183,2)</f>
        <v>0</v>
      </c>
      <c r="K183" s="172" t="s">
        <v>127</v>
      </c>
      <c r="L183" s="37"/>
      <c r="M183" s="177" t="s">
        <v>5</v>
      </c>
      <c r="N183" s="178" t="s">
        <v>42</v>
      </c>
      <c r="O183" s="38"/>
      <c r="P183" s="179">
        <f>O183*H183</f>
        <v>0</v>
      </c>
      <c r="Q183" s="179">
        <v>0</v>
      </c>
      <c r="R183" s="179">
        <f>Q183*H183</f>
        <v>0</v>
      </c>
      <c r="S183" s="179">
        <v>0</v>
      </c>
      <c r="T183" s="180">
        <f>S183*H183</f>
        <v>0</v>
      </c>
      <c r="AR183" s="20" t="s">
        <v>128</v>
      </c>
      <c r="AT183" s="20" t="s">
        <v>123</v>
      </c>
      <c r="AU183" s="20" t="s">
        <v>81</v>
      </c>
      <c r="AY183" s="20" t="s">
        <v>121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0" t="s">
        <v>79</v>
      </c>
      <c r="BK183" s="181">
        <f>ROUND(I183*H183,2)</f>
        <v>0</v>
      </c>
      <c r="BL183" s="20" t="s">
        <v>128</v>
      </c>
      <c r="BM183" s="20" t="s">
        <v>292</v>
      </c>
    </row>
    <row r="184" spans="2:65" s="1" customFormat="1" ht="148.5">
      <c r="B184" s="37"/>
      <c r="D184" s="182" t="s">
        <v>130</v>
      </c>
      <c r="F184" s="183" t="s">
        <v>293</v>
      </c>
      <c r="I184" s="184"/>
      <c r="L184" s="37"/>
      <c r="M184" s="185"/>
      <c r="N184" s="38"/>
      <c r="O184" s="38"/>
      <c r="P184" s="38"/>
      <c r="Q184" s="38"/>
      <c r="R184" s="38"/>
      <c r="S184" s="38"/>
      <c r="T184" s="66"/>
      <c r="AT184" s="20" t="s">
        <v>130</v>
      </c>
      <c r="AU184" s="20" t="s">
        <v>81</v>
      </c>
    </row>
    <row r="185" spans="2:65" s="11" customFormat="1" ht="13.5">
      <c r="B185" s="187"/>
      <c r="D185" s="182" t="s">
        <v>134</v>
      </c>
      <c r="E185" s="188" t="s">
        <v>5</v>
      </c>
      <c r="F185" s="189" t="s">
        <v>294</v>
      </c>
      <c r="H185" s="190">
        <v>150</v>
      </c>
      <c r="I185" s="191"/>
      <c r="L185" s="187"/>
      <c r="M185" s="192"/>
      <c r="N185" s="193"/>
      <c r="O185" s="193"/>
      <c r="P185" s="193"/>
      <c r="Q185" s="193"/>
      <c r="R185" s="193"/>
      <c r="S185" s="193"/>
      <c r="T185" s="194"/>
      <c r="AT185" s="188" t="s">
        <v>134</v>
      </c>
      <c r="AU185" s="188" t="s">
        <v>81</v>
      </c>
      <c r="AV185" s="11" t="s">
        <v>81</v>
      </c>
      <c r="AW185" s="11" t="s">
        <v>35</v>
      </c>
      <c r="AX185" s="11" t="s">
        <v>79</v>
      </c>
      <c r="AY185" s="188" t="s">
        <v>121</v>
      </c>
    </row>
    <row r="186" spans="2:65" s="1" customFormat="1" ht="16.5" customHeight="1">
      <c r="B186" s="169"/>
      <c r="C186" s="170" t="s">
        <v>295</v>
      </c>
      <c r="D186" s="170" t="s">
        <v>123</v>
      </c>
      <c r="E186" s="171" t="s">
        <v>296</v>
      </c>
      <c r="F186" s="172" t="s">
        <v>297</v>
      </c>
      <c r="G186" s="173" t="s">
        <v>207</v>
      </c>
      <c r="H186" s="174">
        <v>70</v>
      </c>
      <c r="I186" s="175"/>
      <c r="J186" s="176">
        <f>ROUND(I186*H186,2)</f>
        <v>0</v>
      </c>
      <c r="K186" s="172" t="s">
        <v>127</v>
      </c>
      <c r="L186" s="37"/>
      <c r="M186" s="177" t="s">
        <v>5</v>
      </c>
      <c r="N186" s="178" t="s">
        <v>42</v>
      </c>
      <c r="O186" s="38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20" t="s">
        <v>128</v>
      </c>
      <c r="AT186" s="20" t="s">
        <v>123</v>
      </c>
      <c r="AU186" s="20" t="s">
        <v>81</v>
      </c>
      <c r="AY186" s="20" t="s">
        <v>121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0" t="s">
        <v>79</v>
      </c>
      <c r="BK186" s="181">
        <f>ROUND(I186*H186,2)</f>
        <v>0</v>
      </c>
      <c r="BL186" s="20" t="s">
        <v>128</v>
      </c>
      <c r="BM186" s="20" t="s">
        <v>298</v>
      </c>
    </row>
    <row r="187" spans="2:65" s="1" customFormat="1" ht="81">
      <c r="B187" s="37"/>
      <c r="D187" s="182" t="s">
        <v>130</v>
      </c>
      <c r="F187" s="183" t="s">
        <v>299</v>
      </c>
      <c r="I187" s="184"/>
      <c r="L187" s="37"/>
      <c r="M187" s="185"/>
      <c r="N187" s="38"/>
      <c r="O187" s="38"/>
      <c r="P187" s="38"/>
      <c r="Q187" s="38"/>
      <c r="R187" s="38"/>
      <c r="S187" s="38"/>
      <c r="T187" s="66"/>
      <c r="AT187" s="20" t="s">
        <v>130</v>
      </c>
      <c r="AU187" s="20" t="s">
        <v>81</v>
      </c>
    </row>
    <row r="188" spans="2:65" s="11" customFormat="1" ht="13.5">
      <c r="B188" s="187"/>
      <c r="D188" s="182" t="s">
        <v>134</v>
      </c>
      <c r="E188" s="188" t="s">
        <v>5</v>
      </c>
      <c r="F188" s="189" t="s">
        <v>300</v>
      </c>
      <c r="H188" s="190">
        <v>40</v>
      </c>
      <c r="I188" s="191"/>
      <c r="L188" s="187"/>
      <c r="M188" s="192"/>
      <c r="N188" s="193"/>
      <c r="O188" s="193"/>
      <c r="P188" s="193"/>
      <c r="Q188" s="193"/>
      <c r="R188" s="193"/>
      <c r="S188" s="193"/>
      <c r="T188" s="194"/>
      <c r="AT188" s="188" t="s">
        <v>134</v>
      </c>
      <c r="AU188" s="188" t="s">
        <v>81</v>
      </c>
      <c r="AV188" s="11" t="s">
        <v>81</v>
      </c>
      <c r="AW188" s="11" t="s">
        <v>35</v>
      </c>
      <c r="AX188" s="11" t="s">
        <v>71</v>
      </c>
      <c r="AY188" s="188" t="s">
        <v>121</v>
      </c>
    </row>
    <row r="189" spans="2:65" s="11" customFormat="1" ht="13.5">
      <c r="B189" s="187"/>
      <c r="D189" s="182" t="s">
        <v>134</v>
      </c>
      <c r="E189" s="188" t="s">
        <v>5</v>
      </c>
      <c r="F189" s="189" t="s">
        <v>301</v>
      </c>
      <c r="H189" s="190">
        <v>30</v>
      </c>
      <c r="I189" s="191"/>
      <c r="L189" s="187"/>
      <c r="M189" s="192"/>
      <c r="N189" s="193"/>
      <c r="O189" s="193"/>
      <c r="P189" s="193"/>
      <c r="Q189" s="193"/>
      <c r="R189" s="193"/>
      <c r="S189" s="193"/>
      <c r="T189" s="194"/>
      <c r="AT189" s="188" t="s">
        <v>134</v>
      </c>
      <c r="AU189" s="188" t="s">
        <v>81</v>
      </c>
      <c r="AV189" s="11" t="s">
        <v>81</v>
      </c>
      <c r="AW189" s="11" t="s">
        <v>35</v>
      </c>
      <c r="AX189" s="11" t="s">
        <v>71</v>
      </c>
      <c r="AY189" s="188" t="s">
        <v>121</v>
      </c>
    </row>
    <row r="190" spans="2:65" s="1" customFormat="1" ht="16.5" customHeight="1">
      <c r="B190" s="169"/>
      <c r="C190" s="170" t="s">
        <v>302</v>
      </c>
      <c r="D190" s="170" t="s">
        <v>123</v>
      </c>
      <c r="E190" s="171" t="s">
        <v>303</v>
      </c>
      <c r="F190" s="172" t="s">
        <v>304</v>
      </c>
      <c r="G190" s="173" t="s">
        <v>160</v>
      </c>
      <c r="H190" s="174">
        <v>1211</v>
      </c>
      <c r="I190" s="175"/>
      <c r="J190" s="176">
        <f>ROUND(I190*H190,2)</f>
        <v>0</v>
      </c>
      <c r="K190" s="172" t="s">
        <v>127</v>
      </c>
      <c r="L190" s="37"/>
      <c r="M190" s="177" t="s">
        <v>5</v>
      </c>
      <c r="N190" s="178" t="s">
        <v>42</v>
      </c>
      <c r="O190" s="38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20" t="s">
        <v>128</v>
      </c>
      <c r="AT190" s="20" t="s">
        <v>123</v>
      </c>
      <c r="AU190" s="20" t="s">
        <v>81</v>
      </c>
      <c r="AY190" s="20" t="s">
        <v>121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0" t="s">
        <v>79</v>
      </c>
      <c r="BK190" s="181">
        <f>ROUND(I190*H190,2)</f>
        <v>0</v>
      </c>
      <c r="BL190" s="20" t="s">
        <v>128</v>
      </c>
      <c r="BM190" s="20" t="s">
        <v>305</v>
      </c>
    </row>
    <row r="191" spans="2:65" s="1" customFormat="1" ht="40.5">
      <c r="B191" s="37"/>
      <c r="D191" s="182" t="s">
        <v>130</v>
      </c>
      <c r="F191" s="183" t="s">
        <v>306</v>
      </c>
      <c r="I191" s="184"/>
      <c r="L191" s="37"/>
      <c r="M191" s="185"/>
      <c r="N191" s="38"/>
      <c r="O191" s="38"/>
      <c r="P191" s="38"/>
      <c r="Q191" s="38"/>
      <c r="R191" s="38"/>
      <c r="S191" s="38"/>
      <c r="T191" s="66"/>
      <c r="AT191" s="20" t="s">
        <v>130</v>
      </c>
      <c r="AU191" s="20" t="s">
        <v>81</v>
      </c>
    </row>
    <row r="192" spans="2:65" s="11" customFormat="1" ht="13.5">
      <c r="B192" s="187"/>
      <c r="D192" s="182" t="s">
        <v>134</v>
      </c>
      <c r="E192" s="188" t="s">
        <v>5</v>
      </c>
      <c r="F192" s="189" t="s">
        <v>307</v>
      </c>
      <c r="H192" s="190">
        <v>1017</v>
      </c>
      <c r="I192" s="191"/>
      <c r="L192" s="187"/>
      <c r="M192" s="192"/>
      <c r="N192" s="193"/>
      <c r="O192" s="193"/>
      <c r="P192" s="193"/>
      <c r="Q192" s="193"/>
      <c r="R192" s="193"/>
      <c r="S192" s="193"/>
      <c r="T192" s="194"/>
      <c r="AT192" s="188" t="s">
        <v>134</v>
      </c>
      <c r="AU192" s="188" t="s">
        <v>81</v>
      </c>
      <c r="AV192" s="11" t="s">
        <v>81</v>
      </c>
      <c r="AW192" s="11" t="s">
        <v>35</v>
      </c>
      <c r="AX192" s="11" t="s">
        <v>71</v>
      </c>
      <c r="AY192" s="188" t="s">
        <v>121</v>
      </c>
    </row>
    <row r="193" spans="2:65" s="11" customFormat="1" ht="13.5">
      <c r="B193" s="187"/>
      <c r="D193" s="182" t="s">
        <v>134</v>
      </c>
      <c r="E193" s="188" t="s">
        <v>5</v>
      </c>
      <c r="F193" s="189" t="s">
        <v>308</v>
      </c>
      <c r="H193" s="190">
        <v>94</v>
      </c>
      <c r="I193" s="191"/>
      <c r="L193" s="187"/>
      <c r="M193" s="192"/>
      <c r="N193" s="193"/>
      <c r="O193" s="193"/>
      <c r="P193" s="193"/>
      <c r="Q193" s="193"/>
      <c r="R193" s="193"/>
      <c r="S193" s="193"/>
      <c r="T193" s="194"/>
      <c r="AT193" s="188" t="s">
        <v>134</v>
      </c>
      <c r="AU193" s="188" t="s">
        <v>81</v>
      </c>
      <c r="AV193" s="11" t="s">
        <v>81</v>
      </c>
      <c r="AW193" s="11" t="s">
        <v>35</v>
      </c>
      <c r="AX193" s="11" t="s">
        <v>71</v>
      </c>
      <c r="AY193" s="188" t="s">
        <v>121</v>
      </c>
    </row>
    <row r="194" spans="2:65" s="11" customFormat="1" ht="13.5">
      <c r="B194" s="187"/>
      <c r="D194" s="182" t="s">
        <v>134</v>
      </c>
      <c r="E194" s="188" t="s">
        <v>5</v>
      </c>
      <c r="F194" s="189" t="s">
        <v>309</v>
      </c>
      <c r="H194" s="190">
        <v>100</v>
      </c>
      <c r="I194" s="191"/>
      <c r="L194" s="187"/>
      <c r="M194" s="192"/>
      <c r="N194" s="193"/>
      <c r="O194" s="193"/>
      <c r="P194" s="193"/>
      <c r="Q194" s="193"/>
      <c r="R194" s="193"/>
      <c r="S194" s="193"/>
      <c r="T194" s="194"/>
      <c r="AT194" s="188" t="s">
        <v>134</v>
      </c>
      <c r="AU194" s="188" t="s">
        <v>81</v>
      </c>
      <c r="AV194" s="11" t="s">
        <v>81</v>
      </c>
      <c r="AW194" s="11" t="s">
        <v>35</v>
      </c>
      <c r="AX194" s="11" t="s">
        <v>71</v>
      </c>
      <c r="AY194" s="188" t="s">
        <v>121</v>
      </c>
    </row>
    <row r="195" spans="2:65" s="10" customFormat="1" ht="29.85" customHeight="1">
      <c r="B195" s="156"/>
      <c r="D195" s="157" t="s">
        <v>70</v>
      </c>
      <c r="E195" s="167" t="s">
        <v>175</v>
      </c>
      <c r="F195" s="167" t="s">
        <v>310</v>
      </c>
      <c r="I195" s="159"/>
      <c r="J195" s="168">
        <f>BK195</f>
        <v>0</v>
      </c>
      <c r="L195" s="156"/>
      <c r="M195" s="161"/>
      <c r="N195" s="162"/>
      <c r="O195" s="162"/>
      <c r="P195" s="163">
        <f>SUM(P196:P199)</f>
        <v>0</v>
      </c>
      <c r="Q195" s="162"/>
      <c r="R195" s="163">
        <f>SUM(R196:R199)</f>
        <v>0</v>
      </c>
      <c r="S195" s="162"/>
      <c r="T195" s="164">
        <f>SUM(T196:T199)</f>
        <v>0</v>
      </c>
      <c r="AR195" s="157" t="s">
        <v>79</v>
      </c>
      <c r="AT195" s="165" t="s">
        <v>70</v>
      </c>
      <c r="AU195" s="165" t="s">
        <v>79</v>
      </c>
      <c r="AY195" s="157" t="s">
        <v>121</v>
      </c>
      <c r="BK195" s="166">
        <f>SUM(BK196:BK199)</f>
        <v>0</v>
      </c>
    </row>
    <row r="196" spans="2:65" s="1" customFormat="1" ht="16.5" customHeight="1">
      <c r="B196" s="169"/>
      <c r="C196" s="170" t="s">
        <v>311</v>
      </c>
      <c r="D196" s="170" t="s">
        <v>123</v>
      </c>
      <c r="E196" s="171" t="s">
        <v>312</v>
      </c>
      <c r="F196" s="172" t="s">
        <v>313</v>
      </c>
      <c r="G196" s="173" t="s">
        <v>314</v>
      </c>
      <c r="H196" s="174">
        <v>8</v>
      </c>
      <c r="I196" s="175"/>
      <c r="J196" s="176">
        <f>ROUND(I196*H196,2)</f>
        <v>0</v>
      </c>
      <c r="K196" s="172" t="s">
        <v>127</v>
      </c>
      <c r="L196" s="37"/>
      <c r="M196" s="177" t="s">
        <v>5</v>
      </c>
      <c r="N196" s="178" t="s">
        <v>42</v>
      </c>
      <c r="O196" s="38"/>
      <c r="P196" s="179">
        <f>O196*H196</f>
        <v>0</v>
      </c>
      <c r="Q196" s="179">
        <v>0</v>
      </c>
      <c r="R196" s="179">
        <f>Q196*H196</f>
        <v>0</v>
      </c>
      <c r="S196" s="179">
        <v>0</v>
      </c>
      <c r="T196" s="180">
        <f>S196*H196</f>
        <v>0</v>
      </c>
      <c r="AR196" s="20" t="s">
        <v>128</v>
      </c>
      <c r="AT196" s="20" t="s">
        <v>123</v>
      </c>
      <c r="AU196" s="20" t="s">
        <v>81</v>
      </c>
      <c r="AY196" s="20" t="s">
        <v>121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0" t="s">
        <v>79</v>
      </c>
      <c r="BK196" s="181">
        <f>ROUND(I196*H196,2)</f>
        <v>0</v>
      </c>
      <c r="BL196" s="20" t="s">
        <v>128</v>
      </c>
      <c r="BM196" s="20" t="s">
        <v>315</v>
      </c>
    </row>
    <row r="197" spans="2:65" s="1" customFormat="1" ht="27">
      <c r="B197" s="37"/>
      <c r="D197" s="182" t="s">
        <v>130</v>
      </c>
      <c r="F197" s="183" t="s">
        <v>316</v>
      </c>
      <c r="I197" s="184"/>
      <c r="L197" s="37"/>
      <c r="M197" s="185"/>
      <c r="N197" s="38"/>
      <c r="O197" s="38"/>
      <c r="P197" s="38"/>
      <c r="Q197" s="38"/>
      <c r="R197" s="38"/>
      <c r="S197" s="38"/>
      <c r="T197" s="66"/>
      <c r="AT197" s="20" t="s">
        <v>130</v>
      </c>
      <c r="AU197" s="20" t="s">
        <v>81</v>
      </c>
    </row>
    <row r="198" spans="2:65" s="1" customFormat="1" ht="16.5" customHeight="1">
      <c r="B198" s="169"/>
      <c r="C198" s="170" t="s">
        <v>317</v>
      </c>
      <c r="D198" s="170" t="s">
        <v>123</v>
      </c>
      <c r="E198" s="171" t="s">
        <v>318</v>
      </c>
      <c r="F198" s="172" t="s">
        <v>319</v>
      </c>
      <c r="G198" s="173" t="s">
        <v>314</v>
      </c>
      <c r="H198" s="174">
        <v>6</v>
      </c>
      <c r="I198" s="175"/>
      <c r="J198" s="176">
        <f>ROUND(I198*H198,2)</f>
        <v>0</v>
      </c>
      <c r="K198" s="172" t="s">
        <v>127</v>
      </c>
      <c r="L198" s="37"/>
      <c r="M198" s="177" t="s">
        <v>5</v>
      </c>
      <c r="N198" s="178" t="s">
        <v>42</v>
      </c>
      <c r="O198" s="38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0" t="s">
        <v>128</v>
      </c>
      <c r="AT198" s="20" t="s">
        <v>123</v>
      </c>
      <c r="AU198" s="20" t="s">
        <v>81</v>
      </c>
      <c r="AY198" s="20" t="s">
        <v>121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0" t="s">
        <v>79</v>
      </c>
      <c r="BK198" s="181">
        <f>ROUND(I198*H198,2)</f>
        <v>0</v>
      </c>
      <c r="BL198" s="20" t="s">
        <v>128</v>
      </c>
      <c r="BM198" s="20" t="s">
        <v>320</v>
      </c>
    </row>
    <row r="199" spans="2:65" s="1" customFormat="1" ht="27">
      <c r="B199" s="37"/>
      <c r="D199" s="182" t="s">
        <v>130</v>
      </c>
      <c r="F199" s="183" t="s">
        <v>316</v>
      </c>
      <c r="I199" s="184"/>
      <c r="L199" s="37"/>
      <c r="M199" s="185"/>
      <c r="N199" s="38"/>
      <c r="O199" s="38"/>
      <c r="P199" s="38"/>
      <c r="Q199" s="38"/>
      <c r="R199" s="38"/>
      <c r="S199" s="38"/>
      <c r="T199" s="66"/>
      <c r="AT199" s="20" t="s">
        <v>130</v>
      </c>
      <c r="AU199" s="20" t="s">
        <v>81</v>
      </c>
    </row>
    <row r="200" spans="2:65" s="10" customFormat="1" ht="29.85" customHeight="1">
      <c r="B200" s="156"/>
      <c r="D200" s="157" t="s">
        <v>70</v>
      </c>
      <c r="E200" s="167" t="s">
        <v>182</v>
      </c>
      <c r="F200" s="167" t="s">
        <v>321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SUM(P201:P228)</f>
        <v>0</v>
      </c>
      <c r="Q200" s="162"/>
      <c r="R200" s="163">
        <f>SUM(R201:R228)</f>
        <v>0</v>
      </c>
      <c r="S200" s="162"/>
      <c r="T200" s="164">
        <f>SUM(T201:T228)</f>
        <v>0</v>
      </c>
      <c r="AR200" s="157" t="s">
        <v>79</v>
      </c>
      <c r="AT200" s="165" t="s">
        <v>70</v>
      </c>
      <c r="AU200" s="165" t="s">
        <v>79</v>
      </c>
      <c r="AY200" s="157" t="s">
        <v>121</v>
      </c>
      <c r="BK200" s="166">
        <f>SUM(BK201:BK228)</f>
        <v>0</v>
      </c>
    </row>
    <row r="201" spans="2:65" s="1" customFormat="1" ht="25.5" customHeight="1">
      <c r="B201" s="169"/>
      <c r="C201" s="170" t="s">
        <v>322</v>
      </c>
      <c r="D201" s="170" t="s">
        <v>123</v>
      </c>
      <c r="E201" s="171" t="s">
        <v>323</v>
      </c>
      <c r="F201" s="172" t="s">
        <v>324</v>
      </c>
      <c r="G201" s="173" t="s">
        <v>314</v>
      </c>
      <c r="H201" s="174">
        <v>19</v>
      </c>
      <c r="I201" s="175"/>
      <c r="J201" s="176">
        <f>ROUND(I201*H201,2)</f>
        <v>0</v>
      </c>
      <c r="K201" s="172" t="s">
        <v>127</v>
      </c>
      <c r="L201" s="37"/>
      <c r="M201" s="177" t="s">
        <v>5</v>
      </c>
      <c r="N201" s="178" t="s">
        <v>42</v>
      </c>
      <c r="O201" s="38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0" t="s">
        <v>128</v>
      </c>
      <c r="AT201" s="20" t="s">
        <v>123</v>
      </c>
      <c r="AU201" s="20" t="s">
        <v>81</v>
      </c>
      <c r="AY201" s="20" t="s">
        <v>121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0" t="s">
        <v>79</v>
      </c>
      <c r="BK201" s="181">
        <f>ROUND(I201*H201,2)</f>
        <v>0</v>
      </c>
      <c r="BL201" s="20" t="s">
        <v>128</v>
      </c>
      <c r="BM201" s="20" t="s">
        <v>325</v>
      </c>
    </row>
    <row r="202" spans="2:65" s="1" customFormat="1" ht="27">
      <c r="B202" s="37"/>
      <c r="D202" s="182" t="s">
        <v>130</v>
      </c>
      <c r="F202" s="183" t="s">
        <v>326</v>
      </c>
      <c r="I202" s="184"/>
      <c r="L202" s="37"/>
      <c r="M202" s="185"/>
      <c r="N202" s="38"/>
      <c r="O202" s="38"/>
      <c r="P202" s="38"/>
      <c r="Q202" s="38"/>
      <c r="R202" s="38"/>
      <c r="S202" s="38"/>
      <c r="T202" s="66"/>
      <c r="AT202" s="20" t="s">
        <v>130</v>
      </c>
      <c r="AU202" s="20" t="s">
        <v>81</v>
      </c>
    </row>
    <row r="203" spans="2:65" s="1" customFormat="1" ht="25.5" customHeight="1">
      <c r="B203" s="169"/>
      <c r="C203" s="170" t="s">
        <v>327</v>
      </c>
      <c r="D203" s="170" t="s">
        <v>123</v>
      </c>
      <c r="E203" s="171" t="s">
        <v>328</v>
      </c>
      <c r="F203" s="172" t="s">
        <v>329</v>
      </c>
      <c r="G203" s="173" t="s">
        <v>314</v>
      </c>
      <c r="H203" s="174">
        <v>13</v>
      </c>
      <c r="I203" s="175"/>
      <c r="J203" s="176">
        <f>ROUND(I203*H203,2)</f>
        <v>0</v>
      </c>
      <c r="K203" s="172" t="s">
        <v>127</v>
      </c>
      <c r="L203" s="37"/>
      <c r="M203" s="177" t="s">
        <v>5</v>
      </c>
      <c r="N203" s="178" t="s">
        <v>42</v>
      </c>
      <c r="O203" s="38"/>
      <c r="P203" s="179">
        <f>O203*H203</f>
        <v>0</v>
      </c>
      <c r="Q203" s="179">
        <v>0</v>
      </c>
      <c r="R203" s="179">
        <f>Q203*H203</f>
        <v>0</v>
      </c>
      <c r="S203" s="179">
        <v>0</v>
      </c>
      <c r="T203" s="180">
        <f>S203*H203</f>
        <v>0</v>
      </c>
      <c r="AR203" s="20" t="s">
        <v>128</v>
      </c>
      <c r="AT203" s="20" t="s">
        <v>123</v>
      </c>
      <c r="AU203" s="20" t="s">
        <v>81</v>
      </c>
      <c r="AY203" s="20" t="s">
        <v>121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0" t="s">
        <v>79</v>
      </c>
      <c r="BK203" s="181">
        <f>ROUND(I203*H203,2)</f>
        <v>0</v>
      </c>
      <c r="BL203" s="20" t="s">
        <v>128</v>
      </c>
      <c r="BM203" s="20" t="s">
        <v>330</v>
      </c>
    </row>
    <row r="204" spans="2:65" s="1" customFormat="1" ht="54">
      <c r="B204" s="37"/>
      <c r="D204" s="182" t="s">
        <v>130</v>
      </c>
      <c r="F204" s="183" t="s">
        <v>331</v>
      </c>
      <c r="I204" s="184"/>
      <c r="L204" s="37"/>
      <c r="M204" s="185"/>
      <c r="N204" s="38"/>
      <c r="O204" s="38"/>
      <c r="P204" s="38"/>
      <c r="Q204" s="38"/>
      <c r="R204" s="38"/>
      <c r="S204" s="38"/>
      <c r="T204" s="66"/>
      <c r="AT204" s="20" t="s">
        <v>130</v>
      </c>
      <c r="AU204" s="20" t="s">
        <v>81</v>
      </c>
    </row>
    <row r="205" spans="2:65" s="1" customFormat="1" ht="16.5" customHeight="1">
      <c r="B205" s="169"/>
      <c r="C205" s="170" t="s">
        <v>332</v>
      </c>
      <c r="D205" s="170" t="s">
        <v>123</v>
      </c>
      <c r="E205" s="171" t="s">
        <v>333</v>
      </c>
      <c r="F205" s="172" t="s">
        <v>334</v>
      </c>
      <c r="G205" s="173" t="s">
        <v>207</v>
      </c>
      <c r="H205" s="174">
        <v>114.892</v>
      </c>
      <c r="I205" s="175"/>
      <c r="J205" s="176">
        <f>ROUND(I205*H205,2)</f>
        <v>0</v>
      </c>
      <c r="K205" s="172" t="s">
        <v>127</v>
      </c>
      <c r="L205" s="37"/>
      <c r="M205" s="177" t="s">
        <v>5</v>
      </c>
      <c r="N205" s="178" t="s">
        <v>42</v>
      </c>
      <c r="O205" s="38"/>
      <c r="P205" s="179">
        <f>O205*H205</f>
        <v>0</v>
      </c>
      <c r="Q205" s="179">
        <v>0</v>
      </c>
      <c r="R205" s="179">
        <f>Q205*H205</f>
        <v>0</v>
      </c>
      <c r="S205" s="179">
        <v>0</v>
      </c>
      <c r="T205" s="180">
        <f>S205*H205</f>
        <v>0</v>
      </c>
      <c r="AR205" s="20" t="s">
        <v>128</v>
      </c>
      <c r="AT205" s="20" t="s">
        <v>123</v>
      </c>
      <c r="AU205" s="20" t="s">
        <v>81</v>
      </c>
      <c r="AY205" s="20" t="s">
        <v>121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20" t="s">
        <v>79</v>
      </c>
      <c r="BK205" s="181">
        <f>ROUND(I205*H205,2)</f>
        <v>0</v>
      </c>
      <c r="BL205" s="20" t="s">
        <v>128</v>
      </c>
      <c r="BM205" s="20" t="s">
        <v>335</v>
      </c>
    </row>
    <row r="206" spans="2:65" s="1" customFormat="1" ht="54">
      <c r="B206" s="37"/>
      <c r="D206" s="182" t="s">
        <v>130</v>
      </c>
      <c r="F206" s="183" t="s">
        <v>336</v>
      </c>
      <c r="I206" s="184"/>
      <c r="L206" s="37"/>
      <c r="M206" s="185"/>
      <c r="N206" s="38"/>
      <c r="O206" s="38"/>
      <c r="P206" s="38"/>
      <c r="Q206" s="38"/>
      <c r="R206" s="38"/>
      <c r="S206" s="38"/>
      <c r="T206" s="66"/>
      <c r="AT206" s="20" t="s">
        <v>130</v>
      </c>
      <c r="AU206" s="20" t="s">
        <v>81</v>
      </c>
    </row>
    <row r="207" spans="2:65" s="11" customFormat="1" ht="13.5">
      <c r="B207" s="187"/>
      <c r="D207" s="182" t="s">
        <v>134</v>
      </c>
      <c r="E207" s="188" t="s">
        <v>5</v>
      </c>
      <c r="F207" s="189" t="s">
        <v>337</v>
      </c>
      <c r="H207" s="190">
        <v>23</v>
      </c>
      <c r="I207" s="191"/>
      <c r="L207" s="187"/>
      <c r="M207" s="192"/>
      <c r="N207" s="193"/>
      <c r="O207" s="193"/>
      <c r="P207" s="193"/>
      <c r="Q207" s="193"/>
      <c r="R207" s="193"/>
      <c r="S207" s="193"/>
      <c r="T207" s="194"/>
      <c r="AT207" s="188" t="s">
        <v>134</v>
      </c>
      <c r="AU207" s="188" t="s">
        <v>81</v>
      </c>
      <c r="AV207" s="11" t="s">
        <v>81</v>
      </c>
      <c r="AW207" s="11" t="s">
        <v>35</v>
      </c>
      <c r="AX207" s="11" t="s">
        <v>71</v>
      </c>
      <c r="AY207" s="188" t="s">
        <v>121</v>
      </c>
    </row>
    <row r="208" spans="2:65" s="11" customFormat="1" ht="13.5">
      <c r="B208" s="187"/>
      <c r="D208" s="182" t="s">
        <v>134</v>
      </c>
      <c r="E208" s="188" t="s">
        <v>5</v>
      </c>
      <c r="F208" s="189" t="s">
        <v>338</v>
      </c>
      <c r="H208" s="190">
        <v>56</v>
      </c>
      <c r="I208" s="191"/>
      <c r="L208" s="187"/>
      <c r="M208" s="192"/>
      <c r="N208" s="193"/>
      <c r="O208" s="193"/>
      <c r="P208" s="193"/>
      <c r="Q208" s="193"/>
      <c r="R208" s="193"/>
      <c r="S208" s="193"/>
      <c r="T208" s="194"/>
      <c r="AT208" s="188" t="s">
        <v>134</v>
      </c>
      <c r="AU208" s="188" t="s">
        <v>81</v>
      </c>
      <c r="AV208" s="11" t="s">
        <v>81</v>
      </c>
      <c r="AW208" s="11" t="s">
        <v>35</v>
      </c>
      <c r="AX208" s="11" t="s">
        <v>71</v>
      </c>
      <c r="AY208" s="188" t="s">
        <v>121</v>
      </c>
    </row>
    <row r="209" spans="2:65" s="11" customFormat="1" ht="13.5">
      <c r="B209" s="187"/>
      <c r="D209" s="182" t="s">
        <v>134</v>
      </c>
      <c r="E209" s="188" t="s">
        <v>5</v>
      </c>
      <c r="F209" s="189" t="s">
        <v>339</v>
      </c>
      <c r="H209" s="190">
        <v>0.79200000000000004</v>
      </c>
      <c r="I209" s="191"/>
      <c r="L209" s="187"/>
      <c r="M209" s="192"/>
      <c r="N209" s="193"/>
      <c r="O209" s="193"/>
      <c r="P209" s="193"/>
      <c r="Q209" s="193"/>
      <c r="R209" s="193"/>
      <c r="S209" s="193"/>
      <c r="T209" s="194"/>
      <c r="AT209" s="188" t="s">
        <v>134</v>
      </c>
      <c r="AU209" s="188" t="s">
        <v>81</v>
      </c>
      <c r="AV209" s="11" t="s">
        <v>81</v>
      </c>
      <c r="AW209" s="11" t="s">
        <v>35</v>
      </c>
      <c r="AX209" s="11" t="s">
        <v>71</v>
      </c>
      <c r="AY209" s="188" t="s">
        <v>121</v>
      </c>
    </row>
    <row r="210" spans="2:65" s="11" customFormat="1" ht="13.5">
      <c r="B210" s="187"/>
      <c r="D210" s="182" t="s">
        <v>134</v>
      </c>
      <c r="E210" s="188" t="s">
        <v>5</v>
      </c>
      <c r="F210" s="189" t="s">
        <v>340</v>
      </c>
      <c r="H210" s="190">
        <v>22.5</v>
      </c>
      <c r="I210" s="191"/>
      <c r="L210" s="187"/>
      <c r="M210" s="192"/>
      <c r="N210" s="193"/>
      <c r="O210" s="193"/>
      <c r="P210" s="193"/>
      <c r="Q210" s="193"/>
      <c r="R210" s="193"/>
      <c r="S210" s="193"/>
      <c r="T210" s="194"/>
      <c r="AT210" s="188" t="s">
        <v>134</v>
      </c>
      <c r="AU210" s="188" t="s">
        <v>81</v>
      </c>
      <c r="AV210" s="11" t="s">
        <v>81</v>
      </c>
      <c r="AW210" s="11" t="s">
        <v>35</v>
      </c>
      <c r="AX210" s="11" t="s">
        <v>71</v>
      </c>
      <c r="AY210" s="188" t="s">
        <v>121</v>
      </c>
    </row>
    <row r="211" spans="2:65" s="11" customFormat="1" ht="13.5">
      <c r="B211" s="187"/>
      <c r="D211" s="182" t="s">
        <v>134</v>
      </c>
      <c r="E211" s="188" t="s">
        <v>5</v>
      </c>
      <c r="F211" s="189" t="s">
        <v>341</v>
      </c>
      <c r="H211" s="190">
        <v>2.7</v>
      </c>
      <c r="I211" s="191"/>
      <c r="L211" s="187"/>
      <c r="M211" s="192"/>
      <c r="N211" s="193"/>
      <c r="O211" s="193"/>
      <c r="P211" s="193"/>
      <c r="Q211" s="193"/>
      <c r="R211" s="193"/>
      <c r="S211" s="193"/>
      <c r="T211" s="194"/>
      <c r="AT211" s="188" t="s">
        <v>134</v>
      </c>
      <c r="AU211" s="188" t="s">
        <v>81</v>
      </c>
      <c r="AV211" s="11" t="s">
        <v>81</v>
      </c>
      <c r="AW211" s="11" t="s">
        <v>35</v>
      </c>
      <c r="AX211" s="11" t="s">
        <v>71</v>
      </c>
      <c r="AY211" s="188" t="s">
        <v>121</v>
      </c>
    </row>
    <row r="212" spans="2:65" s="11" customFormat="1" ht="13.5">
      <c r="B212" s="187"/>
      <c r="D212" s="182" t="s">
        <v>134</v>
      </c>
      <c r="E212" s="188" t="s">
        <v>5</v>
      </c>
      <c r="F212" s="189" t="s">
        <v>342</v>
      </c>
      <c r="H212" s="190">
        <v>1.4</v>
      </c>
      <c r="I212" s="191"/>
      <c r="L212" s="187"/>
      <c r="M212" s="192"/>
      <c r="N212" s="193"/>
      <c r="O212" s="193"/>
      <c r="P212" s="193"/>
      <c r="Q212" s="193"/>
      <c r="R212" s="193"/>
      <c r="S212" s="193"/>
      <c r="T212" s="194"/>
      <c r="AT212" s="188" t="s">
        <v>134</v>
      </c>
      <c r="AU212" s="188" t="s">
        <v>81</v>
      </c>
      <c r="AV212" s="11" t="s">
        <v>81</v>
      </c>
      <c r="AW212" s="11" t="s">
        <v>35</v>
      </c>
      <c r="AX212" s="11" t="s">
        <v>71</v>
      </c>
      <c r="AY212" s="188" t="s">
        <v>121</v>
      </c>
    </row>
    <row r="213" spans="2:65" s="11" customFormat="1" ht="13.5">
      <c r="B213" s="187"/>
      <c r="D213" s="182" t="s">
        <v>134</v>
      </c>
      <c r="E213" s="188" t="s">
        <v>5</v>
      </c>
      <c r="F213" s="189" t="s">
        <v>343</v>
      </c>
      <c r="H213" s="190">
        <v>3.25</v>
      </c>
      <c r="I213" s="191"/>
      <c r="L213" s="187"/>
      <c r="M213" s="192"/>
      <c r="N213" s="193"/>
      <c r="O213" s="193"/>
      <c r="P213" s="193"/>
      <c r="Q213" s="193"/>
      <c r="R213" s="193"/>
      <c r="S213" s="193"/>
      <c r="T213" s="194"/>
      <c r="AT213" s="188" t="s">
        <v>134</v>
      </c>
      <c r="AU213" s="188" t="s">
        <v>81</v>
      </c>
      <c r="AV213" s="11" t="s">
        <v>81</v>
      </c>
      <c r="AW213" s="11" t="s">
        <v>35</v>
      </c>
      <c r="AX213" s="11" t="s">
        <v>71</v>
      </c>
      <c r="AY213" s="188" t="s">
        <v>121</v>
      </c>
    </row>
    <row r="214" spans="2:65" s="11" customFormat="1" ht="13.5">
      <c r="B214" s="187"/>
      <c r="D214" s="182" t="s">
        <v>134</v>
      </c>
      <c r="E214" s="188" t="s">
        <v>5</v>
      </c>
      <c r="F214" s="189" t="s">
        <v>344</v>
      </c>
      <c r="H214" s="190">
        <v>5.25</v>
      </c>
      <c r="I214" s="191"/>
      <c r="L214" s="187"/>
      <c r="M214" s="192"/>
      <c r="N214" s="193"/>
      <c r="O214" s="193"/>
      <c r="P214" s="193"/>
      <c r="Q214" s="193"/>
      <c r="R214" s="193"/>
      <c r="S214" s="193"/>
      <c r="T214" s="194"/>
      <c r="AT214" s="188" t="s">
        <v>134</v>
      </c>
      <c r="AU214" s="188" t="s">
        <v>81</v>
      </c>
      <c r="AV214" s="11" t="s">
        <v>81</v>
      </c>
      <c r="AW214" s="11" t="s">
        <v>35</v>
      </c>
      <c r="AX214" s="11" t="s">
        <v>71</v>
      </c>
      <c r="AY214" s="188" t="s">
        <v>121</v>
      </c>
    </row>
    <row r="215" spans="2:65" s="1" customFormat="1" ht="16.5" customHeight="1">
      <c r="B215" s="169"/>
      <c r="C215" s="170" t="s">
        <v>345</v>
      </c>
      <c r="D215" s="170" t="s">
        <v>123</v>
      </c>
      <c r="E215" s="171" t="s">
        <v>346</v>
      </c>
      <c r="F215" s="172" t="s">
        <v>347</v>
      </c>
      <c r="G215" s="173" t="s">
        <v>207</v>
      </c>
      <c r="H215" s="174">
        <v>114.892</v>
      </c>
      <c r="I215" s="175"/>
      <c r="J215" s="176">
        <f>ROUND(I215*H215,2)</f>
        <v>0</v>
      </c>
      <c r="K215" s="172" t="s">
        <v>127</v>
      </c>
      <c r="L215" s="37"/>
      <c r="M215" s="177" t="s">
        <v>5</v>
      </c>
      <c r="N215" s="178" t="s">
        <v>42</v>
      </c>
      <c r="O215" s="38"/>
      <c r="P215" s="179">
        <f>O215*H215</f>
        <v>0</v>
      </c>
      <c r="Q215" s="179">
        <v>0</v>
      </c>
      <c r="R215" s="179">
        <f>Q215*H215</f>
        <v>0</v>
      </c>
      <c r="S215" s="179">
        <v>0</v>
      </c>
      <c r="T215" s="180">
        <f>S215*H215</f>
        <v>0</v>
      </c>
      <c r="AR215" s="20" t="s">
        <v>128</v>
      </c>
      <c r="AT215" s="20" t="s">
        <v>123</v>
      </c>
      <c r="AU215" s="20" t="s">
        <v>81</v>
      </c>
      <c r="AY215" s="20" t="s">
        <v>121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20" t="s">
        <v>79</v>
      </c>
      <c r="BK215" s="181">
        <f>ROUND(I215*H215,2)</f>
        <v>0</v>
      </c>
      <c r="BL215" s="20" t="s">
        <v>128</v>
      </c>
      <c r="BM215" s="20" t="s">
        <v>348</v>
      </c>
    </row>
    <row r="216" spans="2:65" s="1" customFormat="1" ht="54">
      <c r="B216" s="37"/>
      <c r="D216" s="182" t="s">
        <v>130</v>
      </c>
      <c r="F216" s="183" t="s">
        <v>336</v>
      </c>
      <c r="I216" s="184"/>
      <c r="L216" s="37"/>
      <c r="M216" s="185"/>
      <c r="N216" s="38"/>
      <c r="O216" s="38"/>
      <c r="P216" s="38"/>
      <c r="Q216" s="38"/>
      <c r="R216" s="38"/>
      <c r="S216" s="38"/>
      <c r="T216" s="66"/>
      <c r="AT216" s="20" t="s">
        <v>130</v>
      </c>
      <c r="AU216" s="20" t="s">
        <v>81</v>
      </c>
    </row>
    <row r="217" spans="2:65" s="1" customFormat="1" ht="16.5" customHeight="1">
      <c r="B217" s="169"/>
      <c r="C217" s="170" t="s">
        <v>349</v>
      </c>
      <c r="D217" s="170" t="s">
        <v>123</v>
      </c>
      <c r="E217" s="171" t="s">
        <v>350</v>
      </c>
      <c r="F217" s="172" t="s">
        <v>351</v>
      </c>
      <c r="G217" s="173" t="s">
        <v>160</v>
      </c>
      <c r="H217" s="174">
        <v>14</v>
      </c>
      <c r="I217" s="175"/>
      <c r="J217" s="176">
        <f>ROUND(I217*H217,2)</f>
        <v>0</v>
      </c>
      <c r="K217" s="172" t="s">
        <v>127</v>
      </c>
      <c r="L217" s="37"/>
      <c r="M217" s="177" t="s">
        <v>5</v>
      </c>
      <c r="N217" s="178" t="s">
        <v>42</v>
      </c>
      <c r="O217" s="38"/>
      <c r="P217" s="179">
        <f>O217*H217</f>
        <v>0</v>
      </c>
      <c r="Q217" s="179">
        <v>0</v>
      </c>
      <c r="R217" s="179">
        <f>Q217*H217</f>
        <v>0</v>
      </c>
      <c r="S217" s="179">
        <v>0</v>
      </c>
      <c r="T217" s="180">
        <f>S217*H217</f>
        <v>0</v>
      </c>
      <c r="AR217" s="20" t="s">
        <v>128</v>
      </c>
      <c r="AT217" s="20" t="s">
        <v>123</v>
      </c>
      <c r="AU217" s="20" t="s">
        <v>81</v>
      </c>
      <c r="AY217" s="20" t="s">
        <v>121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20" t="s">
        <v>79</v>
      </c>
      <c r="BK217" s="181">
        <f>ROUND(I217*H217,2)</f>
        <v>0</v>
      </c>
      <c r="BL217" s="20" t="s">
        <v>128</v>
      </c>
      <c r="BM217" s="20" t="s">
        <v>352</v>
      </c>
    </row>
    <row r="218" spans="2:65" s="1" customFormat="1" ht="40.5">
      <c r="B218" s="37"/>
      <c r="D218" s="182" t="s">
        <v>130</v>
      </c>
      <c r="F218" s="183" t="s">
        <v>353</v>
      </c>
      <c r="I218" s="184"/>
      <c r="L218" s="37"/>
      <c r="M218" s="185"/>
      <c r="N218" s="38"/>
      <c r="O218" s="38"/>
      <c r="P218" s="38"/>
      <c r="Q218" s="38"/>
      <c r="R218" s="38"/>
      <c r="S218" s="38"/>
      <c r="T218" s="66"/>
      <c r="AT218" s="20" t="s">
        <v>130</v>
      </c>
      <c r="AU218" s="20" t="s">
        <v>81</v>
      </c>
    </row>
    <row r="219" spans="2:65" s="11" customFormat="1" ht="13.5">
      <c r="B219" s="187"/>
      <c r="D219" s="182" t="s">
        <v>134</v>
      </c>
      <c r="E219" s="188" t="s">
        <v>5</v>
      </c>
      <c r="F219" s="189" t="s">
        <v>354</v>
      </c>
      <c r="H219" s="190">
        <v>14</v>
      </c>
      <c r="I219" s="191"/>
      <c r="L219" s="187"/>
      <c r="M219" s="192"/>
      <c r="N219" s="193"/>
      <c r="O219" s="193"/>
      <c r="P219" s="193"/>
      <c r="Q219" s="193"/>
      <c r="R219" s="193"/>
      <c r="S219" s="193"/>
      <c r="T219" s="194"/>
      <c r="AT219" s="188" t="s">
        <v>134</v>
      </c>
      <c r="AU219" s="188" t="s">
        <v>81</v>
      </c>
      <c r="AV219" s="11" t="s">
        <v>81</v>
      </c>
      <c r="AW219" s="11" t="s">
        <v>35</v>
      </c>
      <c r="AX219" s="11" t="s">
        <v>79</v>
      </c>
      <c r="AY219" s="188" t="s">
        <v>121</v>
      </c>
    </row>
    <row r="220" spans="2:65" s="1" customFormat="1" ht="16.5" customHeight="1">
      <c r="B220" s="169"/>
      <c r="C220" s="170" t="s">
        <v>355</v>
      </c>
      <c r="D220" s="170" t="s">
        <v>123</v>
      </c>
      <c r="E220" s="171" t="s">
        <v>356</v>
      </c>
      <c r="F220" s="172" t="s">
        <v>357</v>
      </c>
      <c r="G220" s="173" t="s">
        <v>160</v>
      </c>
      <c r="H220" s="174">
        <v>991</v>
      </c>
      <c r="I220" s="175"/>
      <c r="J220" s="176">
        <f>ROUND(I220*H220,2)</f>
        <v>0</v>
      </c>
      <c r="K220" s="172" t="s">
        <v>127</v>
      </c>
      <c r="L220" s="37"/>
      <c r="M220" s="177" t="s">
        <v>5</v>
      </c>
      <c r="N220" s="178" t="s">
        <v>42</v>
      </c>
      <c r="O220" s="38"/>
      <c r="P220" s="179">
        <f>O220*H220</f>
        <v>0</v>
      </c>
      <c r="Q220" s="179">
        <v>0</v>
      </c>
      <c r="R220" s="179">
        <f>Q220*H220</f>
        <v>0</v>
      </c>
      <c r="S220" s="179">
        <v>0</v>
      </c>
      <c r="T220" s="180">
        <f>S220*H220</f>
        <v>0</v>
      </c>
      <c r="AR220" s="20" t="s">
        <v>128</v>
      </c>
      <c r="AT220" s="20" t="s">
        <v>123</v>
      </c>
      <c r="AU220" s="20" t="s">
        <v>81</v>
      </c>
      <c r="AY220" s="20" t="s">
        <v>121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20" t="s">
        <v>79</v>
      </c>
      <c r="BK220" s="181">
        <f>ROUND(I220*H220,2)</f>
        <v>0</v>
      </c>
      <c r="BL220" s="20" t="s">
        <v>128</v>
      </c>
      <c r="BM220" s="20" t="s">
        <v>358</v>
      </c>
    </row>
    <row r="221" spans="2:65" s="1" customFormat="1" ht="54">
      <c r="B221" s="37"/>
      <c r="D221" s="182" t="s">
        <v>130</v>
      </c>
      <c r="F221" s="183" t="s">
        <v>359</v>
      </c>
      <c r="I221" s="184"/>
      <c r="L221" s="37"/>
      <c r="M221" s="185"/>
      <c r="N221" s="38"/>
      <c r="O221" s="38"/>
      <c r="P221" s="38"/>
      <c r="Q221" s="38"/>
      <c r="R221" s="38"/>
      <c r="S221" s="38"/>
      <c r="T221" s="66"/>
      <c r="AT221" s="20" t="s">
        <v>130</v>
      </c>
      <c r="AU221" s="20" t="s">
        <v>81</v>
      </c>
    </row>
    <row r="222" spans="2:65" s="11" customFormat="1" ht="13.5">
      <c r="B222" s="187"/>
      <c r="D222" s="182" t="s">
        <v>134</v>
      </c>
      <c r="E222" s="188" t="s">
        <v>5</v>
      </c>
      <c r="F222" s="189" t="s">
        <v>360</v>
      </c>
      <c r="H222" s="190">
        <v>991</v>
      </c>
      <c r="I222" s="191"/>
      <c r="L222" s="187"/>
      <c r="M222" s="192"/>
      <c r="N222" s="193"/>
      <c r="O222" s="193"/>
      <c r="P222" s="193"/>
      <c r="Q222" s="193"/>
      <c r="R222" s="193"/>
      <c r="S222" s="193"/>
      <c r="T222" s="194"/>
      <c r="AT222" s="188" t="s">
        <v>134</v>
      </c>
      <c r="AU222" s="188" t="s">
        <v>81</v>
      </c>
      <c r="AV222" s="11" t="s">
        <v>81</v>
      </c>
      <c r="AW222" s="11" t="s">
        <v>35</v>
      </c>
      <c r="AX222" s="11" t="s">
        <v>79</v>
      </c>
      <c r="AY222" s="188" t="s">
        <v>121</v>
      </c>
    </row>
    <row r="223" spans="2:65" s="1" customFormat="1" ht="16.5" customHeight="1">
      <c r="B223" s="169"/>
      <c r="C223" s="170" t="s">
        <v>361</v>
      </c>
      <c r="D223" s="170" t="s">
        <v>123</v>
      </c>
      <c r="E223" s="171" t="s">
        <v>362</v>
      </c>
      <c r="F223" s="172" t="s">
        <v>363</v>
      </c>
      <c r="G223" s="173" t="s">
        <v>160</v>
      </c>
      <c r="H223" s="174">
        <v>26</v>
      </c>
      <c r="I223" s="175"/>
      <c r="J223" s="176">
        <f>ROUND(I223*H223,2)</f>
        <v>0</v>
      </c>
      <c r="K223" s="172" t="s">
        <v>127</v>
      </c>
      <c r="L223" s="37"/>
      <c r="M223" s="177" t="s">
        <v>5</v>
      </c>
      <c r="N223" s="178" t="s">
        <v>42</v>
      </c>
      <c r="O223" s="38"/>
      <c r="P223" s="179">
        <f>O223*H223</f>
        <v>0</v>
      </c>
      <c r="Q223" s="179">
        <v>0</v>
      </c>
      <c r="R223" s="179">
        <f>Q223*H223</f>
        <v>0</v>
      </c>
      <c r="S223" s="179">
        <v>0</v>
      </c>
      <c r="T223" s="180">
        <f>S223*H223</f>
        <v>0</v>
      </c>
      <c r="AR223" s="20" t="s">
        <v>128</v>
      </c>
      <c r="AT223" s="20" t="s">
        <v>123</v>
      </c>
      <c r="AU223" s="20" t="s">
        <v>81</v>
      </c>
      <c r="AY223" s="20" t="s">
        <v>121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20" t="s">
        <v>79</v>
      </c>
      <c r="BK223" s="181">
        <f>ROUND(I223*H223,2)</f>
        <v>0</v>
      </c>
      <c r="BL223" s="20" t="s">
        <v>128</v>
      </c>
      <c r="BM223" s="20" t="s">
        <v>364</v>
      </c>
    </row>
    <row r="224" spans="2:65" s="1" customFormat="1" ht="54">
      <c r="B224" s="37"/>
      <c r="D224" s="182" t="s">
        <v>130</v>
      </c>
      <c r="F224" s="183" t="s">
        <v>359</v>
      </c>
      <c r="I224" s="184"/>
      <c r="L224" s="37"/>
      <c r="M224" s="185"/>
      <c r="N224" s="38"/>
      <c r="O224" s="38"/>
      <c r="P224" s="38"/>
      <c r="Q224" s="38"/>
      <c r="R224" s="38"/>
      <c r="S224" s="38"/>
      <c r="T224" s="66"/>
      <c r="AT224" s="20" t="s">
        <v>130</v>
      </c>
      <c r="AU224" s="20" t="s">
        <v>81</v>
      </c>
    </row>
    <row r="225" spans="2:65" s="11" customFormat="1" ht="13.5">
      <c r="B225" s="187"/>
      <c r="D225" s="182" t="s">
        <v>134</v>
      </c>
      <c r="E225" s="188" t="s">
        <v>5</v>
      </c>
      <c r="F225" s="189" t="s">
        <v>365</v>
      </c>
      <c r="H225" s="190">
        <v>26</v>
      </c>
      <c r="I225" s="191"/>
      <c r="L225" s="187"/>
      <c r="M225" s="192"/>
      <c r="N225" s="193"/>
      <c r="O225" s="193"/>
      <c r="P225" s="193"/>
      <c r="Q225" s="193"/>
      <c r="R225" s="193"/>
      <c r="S225" s="193"/>
      <c r="T225" s="194"/>
      <c r="AT225" s="188" t="s">
        <v>134</v>
      </c>
      <c r="AU225" s="188" t="s">
        <v>81</v>
      </c>
      <c r="AV225" s="11" t="s">
        <v>81</v>
      </c>
      <c r="AW225" s="11" t="s">
        <v>35</v>
      </c>
      <c r="AX225" s="11" t="s">
        <v>79</v>
      </c>
      <c r="AY225" s="188" t="s">
        <v>121</v>
      </c>
    </row>
    <row r="226" spans="2:65" s="1" customFormat="1" ht="16.5" customHeight="1">
      <c r="B226" s="169"/>
      <c r="C226" s="170" t="s">
        <v>366</v>
      </c>
      <c r="D226" s="170" t="s">
        <v>123</v>
      </c>
      <c r="E226" s="171" t="s">
        <v>367</v>
      </c>
      <c r="F226" s="172" t="s">
        <v>368</v>
      </c>
      <c r="G226" s="173" t="s">
        <v>160</v>
      </c>
      <c r="H226" s="174">
        <v>94</v>
      </c>
      <c r="I226" s="175"/>
      <c r="J226" s="176">
        <f>ROUND(I226*H226,2)</f>
        <v>0</v>
      </c>
      <c r="K226" s="172" t="s">
        <v>127</v>
      </c>
      <c r="L226" s="37"/>
      <c r="M226" s="177" t="s">
        <v>5</v>
      </c>
      <c r="N226" s="178" t="s">
        <v>42</v>
      </c>
      <c r="O226" s="38"/>
      <c r="P226" s="179">
        <f>O226*H226</f>
        <v>0</v>
      </c>
      <c r="Q226" s="179">
        <v>0</v>
      </c>
      <c r="R226" s="179">
        <f>Q226*H226</f>
        <v>0</v>
      </c>
      <c r="S226" s="179">
        <v>0</v>
      </c>
      <c r="T226" s="180">
        <f>S226*H226</f>
        <v>0</v>
      </c>
      <c r="AR226" s="20" t="s">
        <v>128</v>
      </c>
      <c r="AT226" s="20" t="s">
        <v>123</v>
      </c>
      <c r="AU226" s="20" t="s">
        <v>81</v>
      </c>
      <c r="AY226" s="20" t="s">
        <v>121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20" t="s">
        <v>79</v>
      </c>
      <c r="BK226" s="181">
        <f>ROUND(I226*H226,2)</f>
        <v>0</v>
      </c>
      <c r="BL226" s="20" t="s">
        <v>128</v>
      </c>
      <c r="BM226" s="20" t="s">
        <v>369</v>
      </c>
    </row>
    <row r="227" spans="2:65" s="1" customFormat="1" ht="40.5">
      <c r="B227" s="37"/>
      <c r="D227" s="182" t="s">
        <v>130</v>
      </c>
      <c r="F227" s="183" t="s">
        <v>370</v>
      </c>
      <c r="I227" s="184"/>
      <c r="L227" s="37"/>
      <c r="M227" s="185"/>
      <c r="N227" s="38"/>
      <c r="O227" s="38"/>
      <c r="P227" s="38"/>
      <c r="Q227" s="38"/>
      <c r="R227" s="38"/>
      <c r="S227" s="38"/>
      <c r="T227" s="66"/>
      <c r="AT227" s="20" t="s">
        <v>130</v>
      </c>
      <c r="AU227" s="20" t="s">
        <v>81</v>
      </c>
    </row>
    <row r="228" spans="2:65" s="11" customFormat="1" ht="13.5">
      <c r="B228" s="187"/>
      <c r="D228" s="182" t="s">
        <v>134</v>
      </c>
      <c r="E228" s="188" t="s">
        <v>5</v>
      </c>
      <c r="F228" s="189" t="s">
        <v>371</v>
      </c>
      <c r="H228" s="190">
        <v>94</v>
      </c>
      <c r="I228" s="191"/>
      <c r="L228" s="187"/>
      <c r="M228" s="192"/>
      <c r="N228" s="193"/>
      <c r="O228" s="193"/>
      <c r="P228" s="193"/>
      <c r="Q228" s="193"/>
      <c r="R228" s="193"/>
      <c r="S228" s="193"/>
      <c r="T228" s="194"/>
      <c r="AT228" s="188" t="s">
        <v>134</v>
      </c>
      <c r="AU228" s="188" t="s">
        <v>81</v>
      </c>
      <c r="AV228" s="11" t="s">
        <v>81</v>
      </c>
      <c r="AW228" s="11" t="s">
        <v>35</v>
      </c>
      <c r="AX228" s="11" t="s">
        <v>79</v>
      </c>
      <c r="AY228" s="188" t="s">
        <v>121</v>
      </c>
    </row>
    <row r="229" spans="2:65" s="10" customFormat="1" ht="29.85" customHeight="1">
      <c r="B229" s="156"/>
      <c r="D229" s="157" t="s">
        <v>70</v>
      </c>
      <c r="E229" s="167" t="s">
        <v>372</v>
      </c>
      <c r="F229" s="167" t="s">
        <v>373</v>
      </c>
      <c r="I229" s="159"/>
      <c r="J229" s="168">
        <f>BK229</f>
        <v>0</v>
      </c>
      <c r="L229" s="156"/>
      <c r="M229" s="161"/>
      <c r="N229" s="162"/>
      <c r="O229" s="162"/>
      <c r="P229" s="163">
        <f>SUM(P230:P240)</f>
        <v>0</v>
      </c>
      <c r="Q229" s="162"/>
      <c r="R229" s="163">
        <f>SUM(R230:R240)</f>
        <v>0</v>
      </c>
      <c r="S229" s="162"/>
      <c r="T229" s="164">
        <f>SUM(T230:T240)</f>
        <v>0</v>
      </c>
      <c r="AR229" s="157" t="s">
        <v>128</v>
      </c>
      <c r="AT229" s="165" t="s">
        <v>70</v>
      </c>
      <c r="AU229" s="165" t="s">
        <v>79</v>
      </c>
      <c r="AY229" s="157" t="s">
        <v>121</v>
      </c>
      <c r="BK229" s="166">
        <f>SUM(BK230:BK240)</f>
        <v>0</v>
      </c>
    </row>
    <row r="230" spans="2:65" s="1" customFormat="1" ht="16.5" customHeight="1">
      <c r="B230" s="169"/>
      <c r="C230" s="170" t="s">
        <v>374</v>
      </c>
      <c r="D230" s="170" t="s">
        <v>123</v>
      </c>
      <c r="E230" s="171" t="s">
        <v>375</v>
      </c>
      <c r="F230" s="172" t="s">
        <v>376</v>
      </c>
      <c r="G230" s="173" t="s">
        <v>126</v>
      </c>
      <c r="H230" s="174">
        <v>2002</v>
      </c>
      <c r="I230" s="175"/>
      <c r="J230" s="176">
        <f>ROUND(I230*H230,2)</f>
        <v>0</v>
      </c>
      <c r="K230" s="172" t="s">
        <v>5</v>
      </c>
      <c r="L230" s="37"/>
      <c r="M230" s="177" t="s">
        <v>5</v>
      </c>
      <c r="N230" s="178" t="s">
        <v>42</v>
      </c>
      <c r="O230" s="38"/>
      <c r="P230" s="179">
        <f>O230*H230</f>
        <v>0</v>
      </c>
      <c r="Q230" s="179">
        <v>0</v>
      </c>
      <c r="R230" s="179">
        <f>Q230*H230</f>
        <v>0</v>
      </c>
      <c r="S230" s="179">
        <v>0</v>
      </c>
      <c r="T230" s="180">
        <f>S230*H230</f>
        <v>0</v>
      </c>
      <c r="AR230" s="20" t="s">
        <v>377</v>
      </c>
      <c r="AT230" s="20" t="s">
        <v>123</v>
      </c>
      <c r="AU230" s="20" t="s">
        <v>81</v>
      </c>
      <c r="AY230" s="20" t="s">
        <v>121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20" t="s">
        <v>79</v>
      </c>
      <c r="BK230" s="181">
        <f>ROUND(I230*H230,2)</f>
        <v>0</v>
      </c>
      <c r="BL230" s="20" t="s">
        <v>377</v>
      </c>
      <c r="BM230" s="20" t="s">
        <v>378</v>
      </c>
    </row>
    <row r="231" spans="2:65" s="1" customFormat="1" ht="13.5">
      <c r="B231" s="37"/>
      <c r="D231" s="182" t="s">
        <v>130</v>
      </c>
      <c r="F231" s="183" t="s">
        <v>379</v>
      </c>
      <c r="I231" s="184"/>
      <c r="L231" s="37"/>
      <c r="M231" s="185"/>
      <c r="N231" s="38"/>
      <c r="O231" s="38"/>
      <c r="P231" s="38"/>
      <c r="Q231" s="38"/>
      <c r="R231" s="38"/>
      <c r="S231" s="38"/>
      <c r="T231" s="66"/>
      <c r="AT231" s="20" t="s">
        <v>130</v>
      </c>
      <c r="AU231" s="20" t="s">
        <v>81</v>
      </c>
    </row>
    <row r="232" spans="2:65" s="1" customFormat="1" ht="16.5" customHeight="1">
      <c r="B232" s="169"/>
      <c r="C232" s="170" t="s">
        <v>380</v>
      </c>
      <c r="D232" s="170" t="s">
        <v>123</v>
      </c>
      <c r="E232" s="171" t="s">
        <v>381</v>
      </c>
      <c r="F232" s="172" t="s">
        <v>382</v>
      </c>
      <c r="G232" s="173" t="s">
        <v>126</v>
      </c>
      <c r="H232" s="174">
        <v>1275</v>
      </c>
      <c r="I232" s="175"/>
      <c r="J232" s="176">
        <f>ROUND(I232*H232,2)</f>
        <v>0</v>
      </c>
      <c r="K232" s="172" t="s">
        <v>383</v>
      </c>
      <c r="L232" s="37"/>
      <c r="M232" s="177" t="s">
        <v>5</v>
      </c>
      <c r="N232" s="178" t="s">
        <v>42</v>
      </c>
      <c r="O232" s="38"/>
      <c r="P232" s="179">
        <f>O232*H232</f>
        <v>0</v>
      </c>
      <c r="Q232" s="179">
        <v>0</v>
      </c>
      <c r="R232" s="179">
        <f>Q232*H232</f>
        <v>0</v>
      </c>
      <c r="S232" s="179">
        <v>0</v>
      </c>
      <c r="T232" s="180">
        <f>S232*H232</f>
        <v>0</v>
      </c>
      <c r="AR232" s="20" t="s">
        <v>377</v>
      </c>
      <c r="AT232" s="20" t="s">
        <v>123</v>
      </c>
      <c r="AU232" s="20" t="s">
        <v>81</v>
      </c>
      <c r="AY232" s="20" t="s">
        <v>121</v>
      </c>
      <c r="BE232" s="181">
        <f>IF(N232="základní",J232,0)</f>
        <v>0</v>
      </c>
      <c r="BF232" s="181">
        <f>IF(N232="snížená",J232,0)</f>
        <v>0</v>
      </c>
      <c r="BG232" s="181">
        <f>IF(N232="zákl. přenesená",J232,0)</f>
        <v>0</v>
      </c>
      <c r="BH232" s="181">
        <f>IF(N232="sníž. přenesená",J232,0)</f>
        <v>0</v>
      </c>
      <c r="BI232" s="181">
        <f>IF(N232="nulová",J232,0)</f>
        <v>0</v>
      </c>
      <c r="BJ232" s="20" t="s">
        <v>79</v>
      </c>
      <c r="BK232" s="181">
        <f>ROUND(I232*H232,2)</f>
        <v>0</v>
      </c>
      <c r="BL232" s="20" t="s">
        <v>377</v>
      </c>
      <c r="BM232" s="20" t="s">
        <v>384</v>
      </c>
    </row>
    <row r="233" spans="2:65" s="1" customFormat="1" ht="13.5">
      <c r="B233" s="37"/>
      <c r="D233" s="182" t="s">
        <v>130</v>
      </c>
      <c r="F233" s="183" t="s">
        <v>379</v>
      </c>
      <c r="I233" s="184"/>
      <c r="L233" s="37"/>
      <c r="M233" s="185"/>
      <c r="N233" s="38"/>
      <c r="O233" s="38"/>
      <c r="P233" s="38"/>
      <c r="Q233" s="38"/>
      <c r="R233" s="38"/>
      <c r="S233" s="38"/>
      <c r="T233" s="66"/>
      <c r="AT233" s="20" t="s">
        <v>130</v>
      </c>
      <c r="AU233" s="20" t="s">
        <v>81</v>
      </c>
    </row>
    <row r="234" spans="2:65" s="1" customFormat="1" ht="16.5" customHeight="1">
      <c r="B234" s="169"/>
      <c r="C234" s="170" t="s">
        <v>385</v>
      </c>
      <c r="D234" s="170" t="s">
        <v>123</v>
      </c>
      <c r="E234" s="171" t="s">
        <v>386</v>
      </c>
      <c r="F234" s="172" t="s">
        <v>387</v>
      </c>
      <c r="G234" s="173" t="s">
        <v>388</v>
      </c>
      <c r="H234" s="174">
        <v>492</v>
      </c>
      <c r="I234" s="175"/>
      <c r="J234" s="176">
        <f>ROUND(I234*H234,2)</f>
        <v>0</v>
      </c>
      <c r="K234" s="172" t="s">
        <v>5</v>
      </c>
      <c r="L234" s="37"/>
      <c r="M234" s="177" t="s">
        <v>5</v>
      </c>
      <c r="N234" s="178" t="s">
        <v>42</v>
      </c>
      <c r="O234" s="38"/>
      <c r="P234" s="179">
        <f>O234*H234</f>
        <v>0</v>
      </c>
      <c r="Q234" s="179">
        <v>0</v>
      </c>
      <c r="R234" s="179">
        <f>Q234*H234</f>
        <v>0</v>
      </c>
      <c r="S234" s="179">
        <v>0</v>
      </c>
      <c r="T234" s="180">
        <f>S234*H234</f>
        <v>0</v>
      </c>
      <c r="AR234" s="20" t="s">
        <v>377</v>
      </c>
      <c r="AT234" s="20" t="s">
        <v>123</v>
      </c>
      <c r="AU234" s="20" t="s">
        <v>81</v>
      </c>
      <c r="AY234" s="20" t="s">
        <v>121</v>
      </c>
      <c r="BE234" s="181">
        <f>IF(N234="základní",J234,0)</f>
        <v>0</v>
      </c>
      <c r="BF234" s="181">
        <f>IF(N234="snížená",J234,0)</f>
        <v>0</v>
      </c>
      <c r="BG234" s="181">
        <f>IF(N234="zákl. přenesená",J234,0)</f>
        <v>0</v>
      </c>
      <c r="BH234" s="181">
        <f>IF(N234="sníž. přenesená",J234,0)</f>
        <v>0</v>
      </c>
      <c r="BI234" s="181">
        <f>IF(N234="nulová",J234,0)</f>
        <v>0</v>
      </c>
      <c r="BJ234" s="20" t="s">
        <v>79</v>
      </c>
      <c r="BK234" s="181">
        <f>ROUND(I234*H234,2)</f>
        <v>0</v>
      </c>
      <c r="BL234" s="20" t="s">
        <v>377</v>
      </c>
      <c r="BM234" s="20" t="s">
        <v>389</v>
      </c>
    </row>
    <row r="235" spans="2:65" s="1" customFormat="1" ht="13.5">
      <c r="B235" s="37"/>
      <c r="D235" s="182" t="s">
        <v>130</v>
      </c>
      <c r="F235" s="183" t="s">
        <v>379</v>
      </c>
      <c r="I235" s="184"/>
      <c r="L235" s="37"/>
      <c r="M235" s="185"/>
      <c r="N235" s="38"/>
      <c r="O235" s="38"/>
      <c r="P235" s="38"/>
      <c r="Q235" s="38"/>
      <c r="R235" s="38"/>
      <c r="S235" s="38"/>
      <c r="T235" s="66"/>
      <c r="AT235" s="20" t="s">
        <v>130</v>
      </c>
      <c r="AU235" s="20" t="s">
        <v>81</v>
      </c>
    </row>
    <row r="236" spans="2:65" s="11" customFormat="1" ht="13.5">
      <c r="B236" s="187"/>
      <c r="D236" s="182" t="s">
        <v>134</v>
      </c>
      <c r="E236" s="188" t="s">
        <v>5</v>
      </c>
      <c r="F236" s="189" t="s">
        <v>390</v>
      </c>
      <c r="H236" s="190">
        <v>205</v>
      </c>
      <c r="I236" s="191"/>
      <c r="L236" s="187"/>
      <c r="M236" s="192"/>
      <c r="N236" s="193"/>
      <c r="O236" s="193"/>
      <c r="P236" s="193"/>
      <c r="Q236" s="193"/>
      <c r="R236" s="193"/>
      <c r="S236" s="193"/>
      <c r="T236" s="194"/>
      <c r="AT236" s="188" t="s">
        <v>134</v>
      </c>
      <c r="AU236" s="188" t="s">
        <v>81</v>
      </c>
      <c r="AV236" s="11" t="s">
        <v>81</v>
      </c>
      <c r="AW236" s="11" t="s">
        <v>35</v>
      </c>
      <c r="AX236" s="11" t="s">
        <v>79</v>
      </c>
      <c r="AY236" s="188" t="s">
        <v>121</v>
      </c>
    </row>
    <row r="237" spans="2:65" s="11" customFormat="1" ht="13.5">
      <c r="B237" s="187"/>
      <c r="D237" s="182" t="s">
        <v>134</v>
      </c>
      <c r="F237" s="189" t="s">
        <v>391</v>
      </c>
      <c r="H237" s="190">
        <v>492</v>
      </c>
      <c r="I237" s="191"/>
      <c r="L237" s="187"/>
      <c r="M237" s="192"/>
      <c r="N237" s="193"/>
      <c r="O237" s="193"/>
      <c r="P237" s="193"/>
      <c r="Q237" s="193"/>
      <c r="R237" s="193"/>
      <c r="S237" s="193"/>
      <c r="T237" s="194"/>
      <c r="AT237" s="188" t="s">
        <v>134</v>
      </c>
      <c r="AU237" s="188" t="s">
        <v>81</v>
      </c>
      <c r="AV237" s="11" t="s">
        <v>81</v>
      </c>
      <c r="AW237" s="11" t="s">
        <v>6</v>
      </c>
      <c r="AX237" s="11" t="s">
        <v>79</v>
      </c>
      <c r="AY237" s="188" t="s">
        <v>121</v>
      </c>
    </row>
    <row r="238" spans="2:65" s="1" customFormat="1" ht="16.5" customHeight="1">
      <c r="B238" s="169"/>
      <c r="C238" s="170" t="s">
        <v>392</v>
      </c>
      <c r="D238" s="170" t="s">
        <v>123</v>
      </c>
      <c r="E238" s="171" t="s">
        <v>393</v>
      </c>
      <c r="F238" s="172" t="s">
        <v>394</v>
      </c>
      <c r="G238" s="173" t="s">
        <v>388</v>
      </c>
      <c r="H238" s="174">
        <v>806.4</v>
      </c>
      <c r="I238" s="175"/>
      <c r="J238" s="176">
        <f>ROUND(I238*H238,2)</f>
        <v>0</v>
      </c>
      <c r="K238" s="172" t="s">
        <v>5</v>
      </c>
      <c r="L238" s="37"/>
      <c r="M238" s="177" t="s">
        <v>5</v>
      </c>
      <c r="N238" s="178" t="s">
        <v>42</v>
      </c>
      <c r="O238" s="38"/>
      <c r="P238" s="179">
        <f>O238*H238</f>
        <v>0</v>
      </c>
      <c r="Q238" s="179">
        <v>0</v>
      </c>
      <c r="R238" s="179">
        <f>Q238*H238</f>
        <v>0</v>
      </c>
      <c r="S238" s="179">
        <v>0</v>
      </c>
      <c r="T238" s="180">
        <f>S238*H238</f>
        <v>0</v>
      </c>
      <c r="AR238" s="20" t="s">
        <v>377</v>
      </c>
      <c r="AT238" s="20" t="s">
        <v>123</v>
      </c>
      <c r="AU238" s="20" t="s">
        <v>81</v>
      </c>
      <c r="AY238" s="20" t="s">
        <v>121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20" t="s">
        <v>79</v>
      </c>
      <c r="BK238" s="181">
        <f>ROUND(I238*H238,2)</f>
        <v>0</v>
      </c>
      <c r="BL238" s="20" t="s">
        <v>377</v>
      </c>
      <c r="BM238" s="20" t="s">
        <v>395</v>
      </c>
    </row>
    <row r="239" spans="2:65" s="1" customFormat="1" ht="13.5">
      <c r="B239" s="37"/>
      <c r="D239" s="182" t="s">
        <v>130</v>
      </c>
      <c r="F239" s="183" t="s">
        <v>379</v>
      </c>
      <c r="I239" s="184"/>
      <c r="L239" s="37"/>
      <c r="M239" s="185"/>
      <c r="N239" s="38"/>
      <c r="O239" s="38"/>
      <c r="P239" s="38"/>
      <c r="Q239" s="38"/>
      <c r="R239" s="38"/>
      <c r="S239" s="38"/>
      <c r="T239" s="66"/>
      <c r="AT239" s="20" t="s">
        <v>130</v>
      </c>
      <c r="AU239" s="20" t="s">
        <v>81</v>
      </c>
    </row>
    <row r="240" spans="2:65" s="11" customFormat="1" ht="13.5">
      <c r="B240" s="187"/>
      <c r="D240" s="182" t="s">
        <v>134</v>
      </c>
      <c r="F240" s="189" t="s">
        <v>396</v>
      </c>
      <c r="H240" s="190">
        <v>806.4</v>
      </c>
      <c r="I240" s="191"/>
      <c r="L240" s="187"/>
      <c r="M240" s="195"/>
      <c r="N240" s="196"/>
      <c r="O240" s="196"/>
      <c r="P240" s="196"/>
      <c r="Q240" s="196"/>
      <c r="R240" s="196"/>
      <c r="S240" s="196"/>
      <c r="T240" s="197"/>
      <c r="AT240" s="188" t="s">
        <v>134</v>
      </c>
      <c r="AU240" s="188" t="s">
        <v>81</v>
      </c>
      <c r="AV240" s="11" t="s">
        <v>81</v>
      </c>
      <c r="AW240" s="11" t="s">
        <v>6</v>
      </c>
      <c r="AX240" s="11" t="s">
        <v>79</v>
      </c>
      <c r="AY240" s="188" t="s">
        <v>121</v>
      </c>
    </row>
    <row r="241" spans="2:12" s="1" customFormat="1" ht="6.95" customHeight="1">
      <c r="B241" s="52"/>
      <c r="C241" s="53"/>
      <c r="D241" s="53"/>
      <c r="E241" s="53"/>
      <c r="F241" s="53"/>
      <c r="G241" s="53"/>
      <c r="H241" s="53"/>
      <c r="I241" s="123"/>
      <c r="J241" s="53"/>
      <c r="K241" s="53"/>
      <c r="L241" s="37"/>
    </row>
  </sheetData>
  <autoFilter ref="C82:K240" xr:uid="{00000000-0009-0000-0000-000001000000}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98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96"/>
      <c r="C1" s="96"/>
      <c r="D1" s="97" t="s">
        <v>1</v>
      </c>
      <c r="E1" s="96"/>
      <c r="F1" s="98" t="s">
        <v>85</v>
      </c>
      <c r="G1" s="246" t="s">
        <v>86</v>
      </c>
      <c r="H1" s="246"/>
      <c r="I1" s="99"/>
      <c r="J1" s="98" t="s">
        <v>87</v>
      </c>
      <c r="K1" s="97" t="s">
        <v>88</v>
      </c>
      <c r="L1" s="98" t="s">
        <v>89</v>
      </c>
      <c r="M1" s="98"/>
      <c r="N1" s="98"/>
      <c r="O1" s="98"/>
      <c r="P1" s="98"/>
      <c r="Q1" s="98"/>
      <c r="R1" s="98"/>
      <c r="S1" s="98"/>
      <c r="T1" s="98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236" t="s">
        <v>8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20" t="s">
        <v>84</v>
      </c>
    </row>
    <row r="3" spans="1:70" ht="6.95" customHeight="1">
      <c r="B3" s="21"/>
      <c r="C3" s="22"/>
      <c r="D3" s="22"/>
      <c r="E3" s="22"/>
      <c r="F3" s="22"/>
      <c r="G3" s="22"/>
      <c r="H3" s="22"/>
      <c r="I3" s="100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90</v>
      </c>
      <c r="E4" s="25"/>
      <c r="F4" s="25"/>
      <c r="G4" s="25"/>
      <c r="H4" s="25"/>
      <c r="I4" s="101"/>
      <c r="J4" s="25"/>
      <c r="K4" s="27"/>
      <c r="M4" s="28" t="s">
        <v>13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01"/>
      <c r="J5" s="25"/>
      <c r="K5" s="27"/>
    </row>
    <row r="6" spans="1:70">
      <c r="B6" s="24"/>
      <c r="C6" s="25"/>
      <c r="D6" s="33" t="s">
        <v>19</v>
      </c>
      <c r="E6" s="25"/>
      <c r="F6" s="25"/>
      <c r="G6" s="25"/>
      <c r="H6" s="25"/>
      <c r="I6" s="101"/>
      <c r="J6" s="25"/>
      <c r="K6" s="27"/>
    </row>
    <row r="7" spans="1:70" ht="16.5" customHeight="1">
      <c r="B7" s="24"/>
      <c r="C7" s="25"/>
      <c r="D7" s="25"/>
      <c r="E7" s="238" t="str">
        <f>'Rekapitulace stavby'!K6</f>
        <v>III/32916 Poděbrady, ul. Revoluční - SO101</v>
      </c>
      <c r="F7" s="239"/>
      <c r="G7" s="239"/>
      <c r="H7" s="239"/>
      <c r="I7" s="101"/>
      <c r="J7" s="25"/>
      <c r="K7" s="27"/>
    </row>
    <row r="8" spans="1:70" s="1" customFormat="1">
      <c r="B8" s="37"/>
      <c r="C8" s="38"/>
      <c r="D8" s="33" t="s">
        <v>91</v>
      </c>
      <c r="E8" s="38"/>
      <c r="F8" s="38"/>
      <c r="G8" s="38"/>
      <c r="H8" s="38"/>
      <c r="I8" s="102"/>
      <c r="J8" s="38"/>
      <c r="K8" s="41"/>
    </row>
    <row r="9" spans="1:70" s="1" customFormat="1" ht="36.950000000000003" customHeight="1">
      <c r="B9" s="37"/>
      <c r="C9" s="38"/>
      <c r="D9" s="38"/>
      <c r="E9" s="240" t="s">
        <v>397</v>
      </c>
      <c r="F9" s="241"/>
      <c r="G9" s="241"/>
      <c r="H9" s="241"/>
      <c r="I9" s="102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02"/>
      <c r="J10" s="38"/>
      <c r="K10" s="41"/>
    </row>
    <row r="11" spans="1:70" s="1" customFormat="1" ht="14.45" customHeight="1">
      <c r="B11" s="37"/>
      <c r="C11" s="38"/>
      <c r="D11" s="33" t="s">
        <v>21</v>
      </c>
      <c r="E11" s="38"/>
      <c r="F11" s="31" t="s">
        <v>5</v>
      </c>
      <c r="G11" s="38"/>
      <c r="H11" s="38"/>
      <c r="I11" s="103" t="s">
        <v>22</v>
      </c>
      <c r="J11" s="31" t="s">
        <v>5</v>
      </c>
      <c r="K11" s="41"/>
    </row>
    <row r="12" spans="1:70" s="1" customFormat="1" ht="14.45" customHeight="1">
      <c r="B12" s="37"/>
      <c r="C12" s="38"/>
      <c r="D12" s="33" t="s">
        <v>23</v>
      </c>
      <c r="E12" s="38"/>
      <c r="F12" s="31" t="s">
        <v>24</v>
      </c>
      <c r="G12" s="38"/>
      <c r="H12" s="38"/>
      <c r="I12" s="103" t="s">
        <v>25</v>
      </c>
      <c r="J12" s="104" t="str">
        <f>'Rekapitulace stavby'!AN8</f>
        <v>10. 8. 2017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02"/>
      <c r="J13" s="38"/>
      <c r="K13" s="41"/>
    </row>
    <row r="14" spans="1:70" s="1" customFormat="1" ht="14.45" customHeight="1">
      <c r="B14" s="37"/>
      <c r="C14" s="38"/>
      <c r="D14" s="33" t="s">
        <v>27</v>
      </c>
      <c r="E14" s="38"/>
      <c r="F14" s="38"/>
      <c r="G14" s="38"/>
      <c r="H14" s="38"/>
      <c r="I14" s="103" t="s">
        <v>28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03" t="s">
        <v>29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02"/>
      <c r="J16" s="38"/>
      <c r="K16" s="41"/>
    </row>
    <row r="17" spans="2:11" s="1" customFormat="1" ht="14.45" customHeight="1">
      <c r="B17" s="37"/>
      <c r="C17" s="38"/>
      <c r="D17" s="33" t="s">
        <v>30</v>
      </c>
      <c r="E17" s="38"/>
      <c r="F17" s="38"/>
      <c r="G17" s="38"/>
      <c r="H17" s="38"/>
      <c r="I17" s="103" t="s">
        <v>28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03" t="s">
        <v>29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02"/>
      <c r="J19" s="38"/>
      <c r="K19" s="41"/>
    </row>
    <row r="20" spans="2:11" s="1" customFormat="1" ht="14.45" customHeight="1">
      <c r="B20" s="37"/>
      <c r="C20" s="38"/>
      <c r="D20" s="33" t="s">
        <v>32</v>
      </c>
      <c r="E20" s="38"/>
      <c r="F20" s="38"/>
      <c r="G20" s="38"/>
      <c r="H20" s="38"/>
      <c r="I20" s="103" t="s">
        <v>28</v>
      </c>
      <c r="J20" s="31" t="s">
        <v>33</v>
      </c>
      <c r="K20" s="41"/>
    </row>
    <row r="21" spans="2:11" s="1" customFormat="1" ht="18" customHeight="1">
      <c r="B21" s="37"/>
      <c r="C21" s="38"/>
      <c r="D21" s="38"/>
      <c r="E21" s="31" t="s">
        <v>34</v>
      </c>
      <c r="F21" s="38"/>
      <c r="G21" s="38"/>
      <c r="H21" s="38"/>
      <c r="I21" s="103" t="s">
        <v>29</v>
      </c>
      <c r="J21" s="31" t="s">
        <v>5</v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02"/>
      <c r="J22" s="38"/>
      <c r="K22" s="41"/>
    </row>
    <row r="23" spans="2:11" s="1" customFormat="1" ht="14.45" customHeight="1">
      <c r="B23" s="37"/>
      <c r="C23" s="38"/>
      <c r="D23" s="33" t="s">
        <v>36</v>
      </c>
      <c r="E23" s="38"/>
      <c r="F23" s="38"/>
      <c r="G23" s="38"/>
      <c r="H23" s="38"/>
      <c r="I23" s="102"/>
      <c r="J23" s="38"/>
      <c r="K23" s="41"/>
    </row>
    <row r="24" spans="2:11" s="6" customFormat="1" ht="16.5" customHeight="1">
      <c r="B24" s="105"/>
      <c r="C24" s="106"/>
      <c r="D24" s="106"/>
      <c r="E24" s="208" t="s">
        <v>5</v>
      </c>
      <c r="F24" s="208"/>
      <c r="G24" s="208"/>
      <c r="H24" s="208"/>
      <c r="I24" s="107"/>
      <c r="J24" s="106"/>
      <c r="K24" s="108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02"/>
      <c r="J25" s="38"/>
      <c r="K25" s="41"/>
    </row>
    <row r="26" spans="2:11" s="1" customFormat="1" ht="6.95" customHeight="1">
      <c r="B26" s="37"/>
      <c r="C26" s="38"/>
      <c r="D26" s="64"/>
      <c r="E26" s="64"/>
      <c r="F26" s="64"/>
      <c r="G26" s="64"/>
      <c r="H26" s="64"/>
      <c r="I26" s="109"/>
      <c r="J26" s="64"/>
      <c r="K26" s="110"/>
    </row>
    <row r="27" spans="2:11" s="1" customFormat="1" ht="25.35" customHeight="1">
      <c r="B27" s="37"/>
      <c r="C27" s="38"/>
      <c r="D27" s="111" t="s">
        <v>37</v>
      </c>
      <c r="E27" s="38"/>
      <c r="F27" s="38"/>
      <c r="G27" s="38"/>
      <c r="H27" s="38"/>
      <c r="I27" s="102"/>
      <c r="J27" s="112">
        <f>ROUND(J78,2)</f>
        <v>0</v>
      </c>
      <c r="K27" s="41"/>
    </row>
    <row r="28" spans="2:11" s="1" customFormat="1" ht="6.95" customHeight="1">
      <c r="B28" s="37"/>
      <c r="C28" s="38"/>
      <c r="D28" s="64"/>
      <c r="E28" s="64"/>
      <c r="F28" s="64"/>
      <c r="G28" s="64"/>
      <c r="H28" s="64"/>
      <c r="I28" s="109"/>
      <c r="J28" s="64"/>
      <c r="K28" s="110"/>
    </row>
    <row r="29" spans="2:11" s="1" customFormat="1" ht="14.45" customHeight="1">
      <c r="B29" s="37"/>
      <c r="C29" s="38"/>
      <c r="D29" s="38"/>
      <c r="E29" s="38"/>
      <c r="F29" s="42" t="s">
        <v>39</v>
      </c>
      <c r="G29" s="38"/>
      <c r="H29" s="38"/>
      <c r="I29" s="113" t="s">
        <v>38</v>
      </c>
      <c r="J29" s="42" t="s">
        <v>40</v>
      </c>
      <c r="K29" s="41"/>
    </row>
    <row r="30" spans="2:11" s="1" customFormat="1" ht="14.45" customHeight="1">
      <c r="B30" s="37"/>
      <c r="C30" s="38"/>
      <c r="D30" s="45" t="s">
        <v>41</v>
      </c>
      <c r="E30" s="45" t="s">
        <v>42</v>
      </c>
      <c r="F30" s="114">
        <f>ROUND(SUM(BE78:BE97), 2)</f>
        <v>0</v>
      </c>
      <c r="G30" s="38"/>
      <c r="H30" s="38"/>
      <c r="I30" s="115">
        <v>0.21</v>
      </c>
      <c r="J30" s="114">
        <f>ROUND(ROUND((SUM(BE78:BE97)),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43</v>
      </c>
      <c r="F31" s="114">
        <f>ROUND(SUM(BF78:BF97), 2)</f>
        <v>0</v>
      </c>
      <c r="G31" s="38"/>
      <c r="H31" s="38"/>
      <c r="I31" s="115">
        <v>0.15</v>
      </c>
      <c r="J31" s="114">
        <f>ROUND(ROUND((SUM(BF78:BF97)),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44</v>
      </c>
      <c r="F32" s="114">
        <f>ROUND(SUM(BG78:BG97), 2)</f>
        <v>0</v>
      </c>
      <c r="G32" s="38"/>
      <c r="H32" s="38"/>
      <c r="I32" s="115">
        <v>0.21</v>
      </c>
      <c r="J32" s="114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45</v>
      </c>
      <c r="F33" s="114">
        <f>ROUND(SUM(BH78:BH97), 2)</f>
        <v>0</v>
      </c>
      <c r="G33" s="38"/>
      <c r="H33" s="38"/>
      <c r="I33" s="115">
        <v>0.15</v>
      </c>
      <c r="J33" s="114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46</v>
      </c>
      <c r="F34" s="114">
        <f>ROUND(SUM(BI78:BI97), 2)</f>
        <v>0</v>
      </c>
      <c r="G34" s="38"/>
      <c r="H34" s="38"/>
      <c r="I34" s="115">
        <v>0</v>
      </c>
      <c r="J34" s="114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02"/>
      <c r="J35" s="38"/>
      <c r="K35" s="41"/>
    </row>
    <row r="36" spans="2:11" s="1" customFormat="1" ht="25.35" customHeight="1">
      <c r="B36" s="37"/>
      <c r="C36" s="116"/>
      <c r="D36" s="117" t="s">
        <v>47</v>
      </c>
      <c r="E36" s="67"/>
      <c r="F36" s="67"/>
      <c r="G36" s="118" t="s">
        <v>48</v>
      </c>
      <c r="H36" s="119" t="s">
        <v>49</v>
      </c>
      <c r="I36" s="120"/>
      <c r="J36" s="121">
        <f>SUM(J27:J34)</f>
        <v>0</v>
      </c>
      <c r="K36" s="122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23"/>
      <c r="J37" s="53"/>
      <c r="K37" s="54"/>
    </row>
    <row r="41" spans="2:11" s="1" customFormat="1" ht="6.95" customHeight="1">
      <c r="B41" s="55"/>
      <c r="C41" s="56"/>
      <c r="D41" s="56"/>
      <c r="E41" s="56"/>
      <c r="F41" s="56"/>
      <c r="G41" s="56"/>
      <c r="H41" s="56"/>
      <c r="I41" s="124"/>
      <c r="J41" s="56"/>
      <c r="K41" s="125"/>
    </row>
    <row r="42" spans="2:11" s="1" customFormat="1" ht="36.950000000000003" customHeight="1">
      <c r="B42" s="37"/>
      <c r="C42" s="26" t="s">
        <v>93</v>
      </c>
      <c r="D42" s="38"/>
      <c r="E42" s="38"/>
      <c r="F42" s="38"/>
      <c r="G42" s="38"/>
      <c r="H42" s="38"/>
      <c r="I42" s="102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02"/>
      <c r="J43" s="38"/>
      <c r="K43" s="41"/>
    </row>
    <row r="44" spans="2:11" s="1" customFormat="1" ht="14.45" customHeight="1">
      <c r="B44" s="37"/>
      <c r="C44" s="33" t="s">
        <v>19</v>
      </c>
      <c r="D44" s="38"/>
      <c r="E44" s="38"/>
      <c r="F44" s="38"/>
      <c r="G44" s="38"/>
      <c r="H44" s="38"/>
      <c r="I44" s="102"/>
      <c r="J44" s="38"/>
      <c r="K44" s="41"/>
    </row>
    <row r="45" spans="2:11" s="1" customFormat="1" ht="16.5" customHeight="1">
      <c r="B45" s="37"/>
      <c r="C45" s="38"/>
      <c r="D45" s="38"/>
      <c r="E45" s="238" t="str">
        <f>E7</f>
        <v>III/32916 Poděbrady, ul. Revoluční - SO101</v>
      </c>
      <c r="F45" s="239"/>
      <c r="G45" s="239"/>
      <c r="H45" s="239"/>
      <c r="I45" s="102"/>
      <c r="J45" s="38"/>
      <c r="K45" s="41"/>
    </row>
    <row r="46" spans="2:11" s="1" customFormat="1" ht="14.45" customHeight="1">
      <c r="B46" s="37"/>
      <c r="C46" s="33" t="s">
        <v>91</v>
      </c>
      <c r="D46" s="38"/>
      <c r="E46" s="38"/>
      <c r="F46" s="38"/>
      <c r="G46" s="38"/>
      <c r="H46" s="38"/>
      <c r="I46" s="102"/>
      <c r="J46" s="38"/>
      <c r="K46" s="41"/>
    </row>
    <row r="47" spans="2:11" s="1" customFormat="1" ht="17.25" customHeight="1">
      <c r="B47" s="37"/>
      <c r="C47" s="38"/>
      <c r="D47" s="38"/>
      <c r="E47" s="240" t="str">
        <f>E9</f>
        <v>00 - Všeobecné podmínky</v>
      </c>
      <c r="F47" s="241"/>
      <c r="G47" s="241"/>
      <c r="H47" s="241"/>
      <c r="I47" s="102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02"/>
      <c r="J48" s="38"/>
      <c r="K48" s="41"/>
    </row>
    <row r="49" spans="2:47" s="1" customFormat="1" ht="18" customHeight="1">
      <c r="B49" s="37"/>
      <c r="C49" s="33" t="s">
        <v>23</v>
      </c>
      <c r="D49" s="38"/>
      <c r="E49" s="38"/>
      <c r="F49" s="31" t="str">
        <f>F12</f>
        <v xml:space="preserve"> </v>
      </c>
      <c r="G49" s="38"/>
      <c r="H49" s="38"/>
      <c r="I49" s="103" t="s">
        <v>25</v>
      </c>
      <c r="J49" s="104" t="str">
        <f>IF(J12="","",J12)</f>
        <v>10. 8. 2017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02"/>
      <c r="J50" s="38"/>
      <c r="K50" s="41"/>
    </row>
    <row r="51" spans="2:47" s="1" customFormat="1">
      <c r="B51" s="37"/>
      <c r="C51" s="33" t="s">
        <v>27</v>
      </c>
      <c r="D51" s="38"/>
      <c r="E51" s="38"/>
      <c r="F51" s="31" t="str">
        <f>E15</f>
        <v xml:space="preserve"> </v>
      </c>
      <c r="G51" s="38"/>
      <c r="H51" s="38"/>
      <c r="I51" s="103" t="s">
        <v>32</v>
      </c>
      <c r="J51" s="208" t="str">
        <f>E21</f>
        <v>Forvia CZ, s.r.o.</v>
      </c>
      <c r="K51" s="41"/>
    </row>
    <row r="52" spans="2:47" s="1" customFormat="1" ht="14.45" customHeight="1">
      <c r="B52" s="37"/>
      <c r="C52" s="33" t="s">
        <v>30</v>
      </c>
      <c r="D52" s="38"/>
      <c r="E52" s="38"/>
      <c r="F52" s="31" t="str">
        <f>IF(E18="","",E18)</f>
        <v/>
      </c>
      <c r="G52" s="38"/>
      <c r="H52" s="38"/>
      <c r="I52" s="102"/>
      <c r="J52" s="242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02"/>
      <c r="J53" s="38"/>
      <c r="K53" s="41"/>
    </row>
    <row r="54" spans="2:47" s="1" customFormat="1" ht="29.25" customHeight="1">
      <c r="B54" s="37"/>
      <c r="C54" s="126" t="s">
        <v>94</v>
      </c>
      <c r="D54" s="116"/>
      <c r="E54" s="116"/>
      <c r="F54" s="116"/>
      <c r="G54" s="116"/>
      <c r="H54" s="116"/>
      <c r="I54" s="127"/>
      <c r="J54" s="128" t="s">
        <v>95</v>
      </c>
      <c r="K54" s="129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02"/>
      <c r="J55" s="38"/>
      <c r="K55" s="41"/>
    </row>
    <row r="56" spans="2:47" s="1" customFormat="1" ht="29.25" customHeight="1">
      <c r="B56" s="37"/>
      <c r="C56" s="130" t="s">
        <v>96</v>
      </c>
      <c r="D56" s="38"/>
      <c r="E56" s="38"/>
      <c r="F56" s="38"/>
      <c r="G56" s="38"/>
      <c r="H56" s="38"/>
      <c r="I56" s="102"/>
      <c r="J56" s="112">
        <f>J78</f>
        <v>0</v>
      </c>
      <c r="K56" s="41"/>
      <c r="AU56" s="20" t="s">
        <v>97</v>
      </c>
    </row>
    <row r="57" spans="2:47" s="7" customFormat="1" ht="24.95" customHeight="1">
      <c r="B57" s="131"/>
      <c r="C57" s="132"/>
      <c r="D57" s="133" t="s">
        <v>98</v>
      </c>
      <c r="E57" s="134"/>
      <c r="F57" s="134"/>
      <c r="G57" s="134"/>
      <c r="H57" s="134"/>
      <c r="I57" s="135"/>
      <c r="J57" s="136">
        <f>J79</f>
        <v>0</v>
      </c>
      <c r="K57" s="137"/>
    </row>
    <row r="58" spans="2:47" s="8" customFormat="1" ht="19.899999999999999" customHeight="1">
      <c r="B58" s="138"/>
      <c r="C58" s="139"/>
      <c r="D58" s="140" t="s">
        <v>104</v>
      </c>
      <c r="E58" s="141"/>
      <c r="F58" s="141"/>
      <c r="G58" s="141"/>
      <c r="H58" s="141"/>
      <c r="I58" s="142"/>
      <c r="J58" s="143">
        <f>J80</f>
        <v>0</v>
      </c>
      <c r="K58" s="144"/>
    </row>
    <row r="59" spans="2:47" s="1" customFormat="1" ht="21.75" customHeight="1">
      <c r="B59" s="37"/>
      <c r="C59" s="38"/>
      <c r="D59" s="38"/>
      <c r="E59" s="38"/>
      <c r="F59" s="38"/>
      <c r="G59" s="38"/>
      <c r="H59" s="38"/>
      <c r="I59" s="102"/>
      <c r="J59" s="38"/>
      <c r="K59" s="41"/>
    </row>
    <row r="60" spans="2:47" s="1" customFormat="1" ht="6.95" customHeight="1">
      <c r="B60" s="52"/>
      <c r="C60" s="53"/>
      <c r="D60" s="53"/>
      <c r="E60" s="53"/>
      <c r="F60" s="53"/>
      <c r="G60" s="53"/>
      <c r="H60" s="53"/>
      <c r="I60" s="123"/>
      <c r="J60" s="53"/>
      <c r="K60" s="5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4"/>
      <c r="J64" s="56"/>
      <c r="K64" s="56"/>
      <c r="L64" s="37"/>
    </row>
    <row r="65" spans="2:63" s="1" customFormat="1" ht="36.950000000000003" customHeight="1">
      <c r="B65" s="37"/>
      <c r="C65" s="57" t="s">
        <v>105</v>
      </c>
      <c r="L65" s="37"/>
    </row>
    <row r="66" spans="2:63" s="1" customFormat="1" ht="6.95" customHeight="1">
      <c r="B66" s="37"/>
      <c r="L66" s="37"/>
    </row>
    <row r="67" spans="2:63" s="1" customFormat="1" ht="14.45" customHeight="1">
      <c r="B67" s="37"/>
      <c r="C67" s="59" t="s">
        <v>19</v>
      </c>
      <c r="L67" s="37"/>
    </row>
    <row r="68" spans="2:63" s="1" customFormat="1" ht="16.5" customHeight="1">
      <c r="B68" s="37"/>
      <c r="E68" s="243" t="str">
        <f>E7</f>
        <v>III/32916 Poděbrady, ul. Revoluční - SO101</v>
      </c>
      <c r="F68" s="244"/>
      <c r="G68" s="244"/>
      <c r="H68" s="244"/>
      <c r="L68" s="37"/>
    </row>
    <row r="69" spans="2:63" s="1" customFormat="1" ht="14.45" customHeight="1">
      <c r="B69" s="37"/>
      <c r="C69" s="59" t="s">
        <v>91</v>
      </c>
      <c r="L69" s="37"/>
    </row>
    <row r="70" spans="2:63" s="1" customFormat="1" ht="17.25" customHeight="1">
      <c r="B70" s="37"/>
      <c r="E70" s="219" t="str">
        <f>E9</f>
        <v>00 - Všeobecné podmínky</v>
      </c>
      <c r="F70" s="245"/>
      <c r="G70" s="245"/>
      <c r="H70" s="245"/>
      <c r="L70" s="37"/>
    </row>
    <row r="71" spans="2:63" s="1" customFormat="1" ht="6.95" customHeight="1">
      <c r="B71" s="37"/>
      <c r="L71" s="37"/>
    </row>
    <row r="72" spans="2:63" s="1" customFormat="1" ht="18" customHeight="1">
      <c r="B72" s="37"/>
      <c r="C72" s="59" t="s">
        <v>23</v>
      </c>
      <c r="F72" s="145" t="str">
        <f>F12</f>
        <v xml:space="preserve"> </v>
      </c>
      <c r="I72" s="146" t="s">
        <v>25</v>
      </c>
      <c r="J72" s="63" t="str">
        <f>IF(J12="","",J12)</f>
        <v>10. 8. 2017</v>
      </c>
      <c r="L72" s="37"/>
    </row>
    <row r="73" spans="2:63" s="1" customFormat="1" ht="6.95" customHeight="1">
      <c r="B73" s="37"/>
      <c r="L73" s="37"/>
    </row>
    <row r="74" spans="2:63" s="1" customFormat="1">
      <c r="B74" s="37"/>
      <c r="C74" s="59" t="s">
        <v>27</v>
      </c>
      <c r="F74" s="145" t="str">
        <f>E15</f>
        <v xml:space="preserve"> </v>
      </c>
      <c r="I74" s="146" t="s">
        <v>32</v>
      </c>
      <c r="J74" s="145" t="str">
        <f>E21</f>
        <v>Forvia CZ, s.r.o.</v>
      </c>
      <c r="L74" s="37"/>
    </row>
    <row r="75" spans="2:63" s="1" customFormat="1" ht="14.45" customHeight="1">
      <c r="B75" s="37"/>
      <c r="C75" s="59" t="s">
        <v>30</v>
      </c>
      <c r="F75" s="145" t="str">
        <f>IF(E18="","",E18)</f>
        <v/>
      </c>
      <c r="L75" s="37"/>
    </row>
    <row r="76" spans="2:63" s="1" customFormat="1" ht="10.35" customHeight="1">
      <c r="B76" s="37"/>
      <c r="L76" s="37"/>
    </row>
    <row r="77" spans="2:63" s="9" customFormat="1" ht="29.25" customHeight="1">
      <c r="B77" s="147"/>
      <c r="C77" s="148" t="s">
        <v>106</v>
      </c>
      <c r="D77" s="149" t="s">
        <v>56</v>
      </c>
      <c r="E77" s="149" t="s">
        <v>52</v>
      </c>
      <c r="F77" s="149" t="s">
        <v>107</v>
      </c>
      <c r="G77" s="149" t="s">
        <v>108</v>
      </c>
      <c r="H77" s="149" t="s">
        <v>109</v>
      </c>
      <c r="I77" s="150" t="s">
        <v>110</v>
      </c>
      <c r="J77" s="149" t="s">
        <v>95</v>
      </c>
      <c r="K77" s="151" t="s">
        <v>111</v>
      </c>
      <c r="L77" s="147"/>
      <c r="M77" s="69" t="s">
        <v>112</v>
      </c>
      <c r="N77" s="70" t="s">
        <v>41</v>
      </c>
      <c r="O77" s="70" t="s">
        <v>113</v>
      </c>
      <c r="P77" s="70" t="s">
        <v>114</v>
      </c>
      <c r="Q77" s="70" t="s">
        <v>115</v>
      </c>
      <c r="R77" s="70" t="s">
        <v>116</v>
      </c>
      <c r="S77" s="70" t="s">
        <v>117</v>
      </c>
      <c r="T77" s="71" t="s">
        <v>118</v>
      </c>
    </row>
    <row r="78" spans="2:63" s="1" customFormat="1" ht="29.25" customHeight="1">
      <c r="B78" s="37"/>
      <c r="C78" s="73" t="s">
        <v>96</v>
      </c>
      <c r="J78" s="152">
        <f>BK78</f>
        <v>0</v>
      </c>
      <c r="L78" s="37"/>
      <c r="M78" s="72"/>
      <c r="N78" s="64"/>
      <c r="O78" s="64"/>
      <c r="P78" s="153">
        <f>P79</f>
        <v>0</v>
      </c>
      <c r="Q78" s="64"/>
      <c r="R78" s="153">
        <f>R79</f>
        <v>0</v>
      </c>
      <c r="S78" s="64"/>
      <c r="T78" s="154">
        <f>T79</f>
        <v>0</v>
      </c>
      <c r="AT78" s="20" t="s">
        <v>70</v>
      </c>
      <c r="AU78" s="20" t="s">
        <v>97</v>
      </c>
      <c r="BK78" s="155">
        <f>BK79</f>
        <v>0</v>
      </c>
    </row>
    <row r="79" spans="2:63" s="10" customFormat="1" ht="37.35" customHeight="1">
      <c r="B79" s="156"/>
      <c r="D79" s="157" t="s">
        <v>70</v>
      </c>
      <c r="E79" s="158" t="s">
        <v>119</v>
      </c>
      <c r="F79" s="158" t="s">
        <v>120</v>
      </c>
      <c r="I79" s="159"/>
      <c r="J79" s="160">
        <f>BK79</f>
        <v>0</v>
      </c>
      <c r="L79" s="156"/>
      <c r="M79" s="161"/>
      <c r="N79" s="162"/>
      <c r="O79" s="162"/>
      <c r="P79" s="163">
        <f>P80</f>
        <v>0</v>
      </c>
      <c r="Q79" s="162"/>
      <c r="R79" s="163">
        <f>R80</f>
        <v>0</v>
      </c>
      <c r="S79" s="162"/>
      <c r="T79" s="164">
        <f>T80</f>
        <v>0</v>
      </c>
      <c r="AR79" s="157" t="s">
        <v>128</v>
      </c>
      <c r="AT79" s="165" t="s">
        <v>70</v>
      </c>
      <c r="AU79" s="165" t="s">
        <v>71</v>
      </c>
      <c r="AY79" s="157" t="s">
        <v>121</v>
      </c>
      <c r="BK79" s="166">
        <f>BK80</f>
        <v>0</v>
      </c>
    </row>
    <row r="80" spans="2:63" s="10" customFormat="1" ht="19.899999999999999" customHeight="1">
      <c r="B80" s="156"/>
      <c r="D80" s="157" t="s">
        <v>70</v>
      </c>
      <c r="E80" s="167" t="s">
        <v>372</v>
      </c>
      <c r="F80" s="167" t="s">
        <v>373</v>
      </c>
      <c r="I80" s="159"/>
      <c r="J80" s="168">
        <f>BK80</f>
        <v>0</v>
      </c>
      <c r="L80" s="156"/>
      <c r="M80" s="161"/>
      <c r="N80" s="162"/>
      <c r="O80" s="162"/>
      <c r="P80" s="163">
        <f>SUM(P81:P97)</f>
        <v>0</v>
      </c>
      <c r="Q80" s="162"/>
      <c r="R80" s="163">
        <f>SUM(R81:R97)</f>
        <v>0</v>
      </c>
      <c r="S80" s="162"/>
      <c r="T80" s="164">
        <f>SUM(T81:T97)</f>
        <v>0</v>
      </c>
      <c r="AR80" s="157" t="s">
        <v>128</v>
      </c>
      <c r="AT80" s="165" t="s">
        <v>70</v>
      </c>
      <c r="AU80" s="165" t="s">
        <v>79</v>
      </c>
      <c r="AY80" s="157" t="s">
        <v>121</v>
      </c>
      <c r="BK80" s="166">
        <f>SUM(BK81:BK97)</f>
        <v>0</v>
      </c>
    </row>
    <row r="81" spans="2:65" s="1" customFormat="1" ht="16.5" customHeight="1">
      <c r="B81" s="169"/>
      <c r="C81" s="170" t="s">
        <v>79</v>
      </c>
      <c r="D81" s="170" t="s">
        <v>123</v>
      </c>
      <c r="E81" s="171" t="s">
        <v>398</v>
      </c>
      <c r="F81" s="172" t="s">
        <v>399</v>
      </c>
      <c r="G81" s="173" t="s">
        <v>400</v>
      </c>
      <c r="H81" s="174">
        <v>1</v>
      </c>
      <c r="I81" s="175"/>
      <c r="J81" s="176">
        <f>ROUND(I81*H81,2)</f>
        <v>0</v>
      </c>
      <c r="K81" s="172" t="s">
        <v>5</v>
      </c>
      <c r="L81" s="37"/>
      <c r="M81" s="177" t="s">
        <v>5</v>
      </c>
      <c r="N81" s="178" t="s">
        <v>42</v>
      </c>
      <c r="O81" s="38"/>
      <c r="P81" s="179">
        <f>O81*H81</f>
        <v>0</v>
      </c>
      <c r="Q81" s="179">
        <v>0</v>
      </c>
      <c r="R81" s="179">
        <f>Q81*H81</f>
        <v>0</v>
      </c>
      <c r="S81" s="179">
        <v>0</v>
      </c>
      <c r="T81" s="180">
        <f>S81*H81</f>
        <v>0</v>
      </c>
      <c r="AR81" s="20" t="s">
        <v>377</v>
      </c>
      <c r="AT81" s="20" t="s">
        <v>123</v>
      </c>
      <c r="AU81" s="20" t="s">
        <v>81</v>
      </c>
      <c r="AY81" s="20" t="s">
        <v>121</v>
      </c>
      <c r="BE81" s="181">
        <f>IF(N81="základní",J81,0)</f>
        <v>0</v>
      </c>
      <c r="BF81" s="181">
        <f>IF(N81="snížená",J81,0)</f>
        <v>0</v>
      </c>
      <c r="BG81" s="181">
        <f>IF(N81="zákl. přenesená",J81,0)</f>
        <v>0</v>
      </c>
      <c r="BH81" s="181">
        <f>IF(N81="sníž. přenesená",J81,0)</f>
        <v>0</v>
      </c>
      <c r="BI81" s="181">
        <f>IF(N81="nulová",J81,0)</f>
        <v>0</v>
      </c>
      <c r="BJ81" s="20" t="s">
        <v>79</v>
      </c>
      <c r="BK81" s="181">
        <f>ROUND(I81*H81,2)</f>
        <v>0</v>
      </c>
      <c r="BL81" s="20" t="s">
        <v>377</v>
      </c>
      <c r="BM81" s="20" t="s">
        <v>401</v>
      </c>
    </row>
    <row r="82" spans="2:65" s="1" customFormat="1" ht="13.5">
      <c r="B82" s="37"/>
      <c r="D82" s="182" t="s">
        <v>130</v>
      </c>
      <c r="F82" s="183" t="s">
        <v>402</v>
      </c>
      <c r="I82" s="184"/>
      <c r="L82" s="37"/>
      <c r="M82" s="185"/>
      <c r="N82" s="38"/>
      <c r="O82" s="38"/>
      <c r="P82" s="38"/>
      <c r="Q82" s="38"/>
      <c r="R82" s="38"/>
      <c r="S82" s="38"/>
      <c r="T82" s="66"/>
      <c r="AT82" s="20" t="s">
        <v>130</v>
      </c>
      <c r="AU82" s="20" t="s">
        <v>81</v>
      </c>
    </row>
    <row r="83" spans="2:65" s="1" customFormat="1" ht="25.5" customHeight="1">
      <c r="B83" s="169"/>
      <c r="C83" s="170" t="s">
        <v>81</v>
      </c>
      <c r="D83" s="170" t="s">
        <v>123</v>
      </c>
      <c r="E83" s="171" t="s">
        <v>403</v>
      </c>
      <c r="F83" s="172" t="s">
        <v>404</v>
      </c>
      <c r="G83" s="173" t="s">
        <v>405</v>
      </c>
      <c r="H83" s="174">
        <v>1</v>
      </c>
      <c r="I83" s="175"/>
      <c r="J83" s="176">
        <f>ROUND(I83*H83,2)</f>
        <v>0</v>
      </c>
      <c r="K83" s="172" t="s">
        <v>5</v>
      </c>
      <c r="L83" s="37"/>
      <c r="M83" s="177" t="s">
        <v>5</v>
      </c>
      <c r="N83" s="178" t="s">
        <v>42</v>
      </c>
      <c r="O83" s="38"/>
      <c r="P83" s="179">
        <f>O83*H83</f>
        <v>0</v>
      </c>
      <c r="Q83" s="179">
        <v>0</v>
      </c>
      <c r="R83" s="179">
        <f>Q83*H83</f>
        <v>0</v>
      </c>
      <c r="S83" s="179">
        <v>0</v>
      </c>
      <c r="T83" s="180">
        <f>S83*H83</f>
        <v>0</v>
      </c>
      <c r="AR83" s="20" t="s">
        <v>377</v>
      </c>
      <c r="AT83" s="20" t="s">
        <v>123</v>
      </c>
      <c r="AU83" s="20" t="s">
        <v>81</v>
      </c>
      <c r="AY83" s="20" t="s">
        <v>121</v>
      </c>
      <c r="BE83" s="181">
        <f>IF(N83="základní",J83,0)</f>
        <v>0</v>
      </c>
      <c r="BF83" s="181">
        <f>IF(N83="snížená",J83,0)</f>
        <v>0</v>
      </c>
      <c r="BG83" s="181">
        <f>IF(N83="zákl. přenesená",J83,0)</f>
        <v>0</v>
      </c>
      <c r="BH83" s="181">
        <f>IF(N83="sníž. přenesená",J83,0)</f>
        <v>0</v>
      </c>
      <c r="BI83" s="181">
        <f>IF(N83="nulová",J83,0)</f>
        <v>0</v>
      </c>
      <c r="BJ83" s="20" t="s">
        <v>79</v>
      </c>
      <c r="BK83" s="181">
        <f>ROUND(I83*H83,2)</f>
        <v>0</v>
      </c>
      <c r="BL83" s="20" t="s">
        <v>377</v>
      </c>
      <c r="BM83" s="20" t="s">
        <v>406</v>
      </c>
    </row>
    <row r="84" spans="2:65" s="1" customFormat="1" ht="27">
      <c r="B84" s="37"/>
      <c r="D84" s="182" t="s">
        <v>130</v>
      </c>
      <c r="F84" s="183" t="s">
        <v>407</v>
      </c>
      <c r="I84" s="184"/>
      <c r="L84" s="37"/>
      <c r="M84" s="185"/>
      <c r="N84" s="38"/>
      <c r="O84" s="38"/>
      <c r="P84" s="38"/>
      <c r="Q84" s="38"/>
      <c r="R84" s="38"/>
      <c r="S84" s="38"/>
      <c r="T84" s="66"/>
      <c r="AT84" s="20" t="s">
        <v>130</v>
      </c>
      <c r="AU84" s="20" t="s">
        <v>81</v>
      </c>
    </row>
    <row r="85" spans="2:65" s="1" customFormat="1" ht="16.5" customHeight="1">
      <c r="B85" s="169"/>
      <c r="C85" s="170" t="s">
        <v>144</v>
      </c>
      <c r="D85" s="170" t="s">
        <v>123</v>
      </c>
      <c r="E85" s="171" t="s">
        <v>408</v>
      </c>
      <c r="F85" s="172" t="s">
        <v>409</v>
      </c>
      <c r="G85" s="173" t="s">
        <v>405</v>
      </c>
      <c r="H85" s="174">
        <v>1</v>
      </c>
      <c r="I85" s="175"/>
      <c r="J85" s="176">
        <f>ROUND(I85*H85,2)</f>
        <v>0</v>
      </c>
      <c r="K85" s="172" t="s">
        <v>127</v>
      </c>
      <c r="L85" s="37"/>
      <c r="M85" s="177" t="s">
        <v>5</v>
      </c>
      <c r="N85" s="178" t="s">
        <v>42</v>
      </c>
      <c r="O85" s="38"/>
      <c r="P85" s="179">
        <f>O85*H85</f>
        <v>0</v>
      </c>
      <c r="Q85" s="179">
        <v>0</v>
      </c>
      <c r="R85" s="179">
        <f>Q85*H85</f>
        <v>0</v>
      </c>
      <c r="S85" s="179">
        <v>0</v>
      </c>
      <c r="T85" s="180">
        <f>S85*H85</f>
        <v>0</v>
      </c>
      <c r="AR85" s="20" t="s">
        <v>377</v>
      </c>
      <c r="AT85" s="20" t="s">
        <v>123</v>
      </c>
      <c r="AU85" s="20" t="s">
        <v>81</v>
      </c>
      <c r="AY85" s="20" t="s">
        <v>121</v>
      </c>
      <c r="BE85" s="181">
        <f>IF(N85="základní",J85,0)</f>
        <v>0</v>
      </c>
      <c r="BF85" s="181">
        <f>IF(N85="snížená",J85,0)</f>
        <v>0</v>
      </c>
      <c r="BG85" s="181">
        <f>IF(N85="zákl. přenesená",J85,0)</f>
        <v>0</v>
      </c>
      <c r="BH85" s="181">
        <f>IF(N85="sníž. přenesená",J85,0)</f>
        <v>0</v>
      </c>
      <c r="BI85" s="181">
        <f>IF(N85="nulová",J85,0)</f>
        <v>0</v>
      </c>
      <c r="BJ85" s="20" t="s">
        <v>79</v>
      </c>
      <c r="BK85" s="181">
        <f>ROUND(I85*H85,2)</f>
        <v>0</v>
      </c>
      <c r="BL85" s="20" t="s">
        <v>377</v>
      </c>
      <c r="BM85" s="20" t="s">
        <v>410</v>
      </c>
    </row>
    <row r="86" spans="2:65" s="1" customFormat="1" ht="27">
      <c r="B86" s="37"/>
      <c r="D86" s="182" t="s">
        <v>130</v>
      </c>
      <c r="F86" s="183" t="s">
        <v>411</v>
      </c>
      <c r="I86" s="184"/>
      <c r="L86" s="37"/>
      <c r="M86" s="185"/>
      <c r="N86" s="38"/>
      <c r="O86" s="38"/>
      <c r="P86" s="38"/>
      <c r="Q86" s="38"/>
      <c r="R86" s="38"/>
      <c r="S86" s="38"/>
      <c r="T86" s="66"/>
      <c r="AT86" s="20" t="s">
        <v>130</v>
      </c>
      <c r="AU86" s="20" t="s">
        <v>81</v>
      </c>
    </row>
    <row r="87" spans="2:65" s="1" customFormat="1" ht="16.5" customHeight="1">
      <c r="B87" s="169"/>
      <c r="C87" s="170" t="s">
        <v>128</v>
      </c>
      <c r="D87" s="170" t="s">
        <v>123</v>
      </c>
      <c r="E87" s="171" t="s">
        <v>412</v>
      </c>
      <c r="F87" s="172" t="s">
        <v>413</v>
      </c>
      <c r="G87" s="173" t="s">
        <v>405</v>
      </c>
      <c r="H87" s="174">
        <v>1</v>
      </c>
      <c r="I87" s="175"/>
      <c r="J87" s="176">
        <f>ROUND(I87*H87,2)</f>
        <v>0</v>
      </c>
      <c r="K87" s="172" t="s">
        <v>127</v>
      </c>
      <c r="L87" s="37"/>
      <c r="M87" s="177" t="s">
        <v>5</v>
      </c>
      <c r="N87" s="178" t="s">
        <v>42</v>
      </c>
      <c r="O87" s="38"/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20" t="s">
        <v>377</v>
      </c>
      <c r="AT87" s="20" t="s">
        <v>123</v>
      </c>
      <c r="AU87" s="20" t="s">
        <v>81</v>
      </c>
      <c r="AY87" s="20" t="s">
        <v>121</v>
      </c>
      <c r="BE87" s="181">
        <f>IF(N87="základní",J87,0)</f>
        <v>0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20" t="s">
        <v>79</v>
      </c>
      <c r="BK87" s="181">
        <f>ROUND(I87*H87,2)</f>
        <v>0</v>
      </c>
      <c r="BL87" s="20" t="s">
        <v>377</v>
      </c>
      <c r="BM87" s="20" t="s">
        <v>414</v>
      </c>
    </row>
    <row r="88" spans="2:65" s="1" customFormat="1" ht="40.5">
      <c r="B88" s="37"/>
      <c r="D88" s="182" t="s">
        <v>130</v>
      </c>
      <c r="F88" s="183" t="s">
        <v>415</v>
      </c>
      <c r="I88" s="184"/>
      <c r="L88" s="37"/>
      <c r="M88" s="185"/>
      <c r="N88" s="38"/>
      <c r="O88" s="38"/>
      <c r="P88" s="38"/>
      <c r="Q88" s="38"/>
      <c r="R88" s="38"/>
      <c r="S88" s="38"/>
      <c r="T88" s="66"/>
      <c r="AT88" s="20" t="s">
        <v>130</v>
      </c>
      <c r="AU88" s="20" t="s">
        <v>81</v>
      </c>
    </row>
    <row r="89" spans="2:65" s="1" customFormat="1" ht="27">
      <c r="B89" s="37"/>
      <c r="D89" s="182" t="s">
        <v>132</v>
      </c>
      <c r="F89" s="186" t="s">
        <v>416</v>
      </c>
      <c r="I89" s="184"/>
      <c r="L89" s="37"/>
      <c r="M89" s="185"/>
      <c r="N89" s="38"/>
      <c r="O89" s="38"/>
      <c r="P89" s="38"/>
      <c r="Q89" s="38"/>
      <c r="R89" s="38"/>
      <c r="S89" s="38"/>
      <c r="T89" s="66"/>
      <c r="AT89" s="20" t="s">
        <v>132</v>
      </c>
      <c r="AU89" s="20" t="s">
        <v>81</v>
      </c>
    </row>
    <row r="90" spans="2:65" s="1" customFormat="1" ht="16.5" customHeight="1">
      <c r="B90" s="169"/>
      <c r="C90" s="170" t="s">
        <v>157</v>
      </c>
      <c r="D90" s="170" t="s">
        <v>123</v>
      </c>
      <c r="E90" s="171" t="s">
        <v>417</v>
      </c>
      <c r="F90" s="172" t="s">
        <v>418</v>
      </c>
      <c r="G90" s="173" t="s">
        <v>314</v>
      </c>
      <c r="H90" s="174">
        <v>1</v>
      </c>
      <c r="I90" s="175"/>
      <c r="J90" s="176">
        <f>ROUND(I90*H90,2)</f>
        <v>0</v>
      </c>
      <c r="K90" s="172" t="s">
        <v>127</v>
      </c>
      <c r="L90" s="37"/>
      <c r="M90" s="177" t="s">
        <v>5</v>
      </c>
      <c r="N90" s="178" t="s">
        <v>42</v>
      </c>
      <c r="O90" s="38"/>
      <c r="P90" s="179">
        <f>O90*H90</f>
        <v>0</v>
      </c>
      <c r="Q90" s="179">
        <v>0</v>
      </c>
      <c r="R90" s="179">
        <f>Q90*H90</f>
        <v>0</v>
      </c>
      <c r="S90" s="179">
        <v>0</v>
      </c>
      <c r="T90" s="180">
        <f>S90*H90</f>
        <v>0</v>
      </c>
      <c r="AR90" s="20" t="s">
        <v>377</v>
      </c>
      <c r="AT90" s="20" t="s">
        <v>123</v>
      </c>
      <c r="AU90" s="20" t="s">
        <v>81</v>
      </c>
      <c r="AY90" s="20" t="s">
        <v>121</v>
      </c>
      <c r="BE90" s="181">
        <f>IF(N90="základní",J90,0)</f>
        <v>0</v>
      </c>
      <c r="BF90" s="181">
        <f>IF(N90="snížená",J90,0)</f>
        <v>0</v>
      </c>
      <c r="BG90" s="181">
        <f>IF(N90="zákl. přenesená",J90,0)</f>
        <v>0</v>
      </c>
      <c r="BH90" s="181">
        <f>IF(N90="sníž. přenesená",J90,0)</f>
        <v>0</v>
      </c>
      <c r="BI90" s="181">
        <f>IF(N90="nulová",J90,0)</f>
        <v>0</v>
      </c>
      <c r="BJ90" s="20" t="s">
        <v>79</v>
      </c>
      <c r="BK90" s="181">
        <f>ROUND(I90*H90,2)</f>
        <v>0</v>
      </c>
      <c r="BL90" s="20" t="s">
        <v>377</v>
      </c>
      <c r="BM90" s="20" t="s">
        <v>419</v>
      </c>
    </row>
    <row r="91" spans="2:65" s="1" customFormat="1" ht="13.5">
      <c r="B91" s="37"/>
      <c r="D91" s="182" t="s">
        <v>130</v>
      </c>
      <c r="F91" s="183" t="s">
        <v>420</v>
      </c>
      <c r="I91" s="184"/>
      <c r="L91" s="37"/>
      <c r="M91" s="185"/>
      <c r="N91" s="38"/>
      <c r="O91" s="38"/>
      <c r="P91" s="38"/>
      <c r="Q91" s="38"/>
      <c r="R91" s="38"/>
      <c r="S91" s="38"/>
      <c r="T91" s="66"/>
      <c r="AT91" s="20" t="s">
        <v>130</v>
      </c>
      <c r="AU91" s="20" t="s">
        <v>81</v>
      </c>
    </row>
    <row r="92" spans="2:65" s="1" customFormat="1" ht="16.5" customHeight="1">
      <c r="B92" s="169"/>
      <c r="C92" s="170" t="s">
        <v>163</v>
      </c>
      <c r="D92" s="170" t="s">
        <v>123</v>
      </c>
      <c r="E92" s="171" t="s">
        <v>421</v>
      </c>
      <c r="F92" s="172" t="s">
        <v>422</v>
      </c>
      <c r="G92" s="173" t="s">
        <v>405</v>
      </c>
      <c r="H92" s="174">
        <v>1</v>
      </c>
      <c r="I92" s="175"/>
      <c r="J92" s="176">
        <f>ROUND(I92*H92,2)</f>
        <v>0</v>
      </c>
      <c r="K92" s="172" t="s">
        <v>127</v>
      </c>
      <c r="L92" s="37"/>
      <c r="M92" s="177" t="s">
        <v>5</v>
      </c>
      <c r="N92" s="178" t="s">
        <v>42</v>
      </c>
      <c r="O92" s="38"/>
      <c r="P92" s="179">
        <f>O92*H92</f>
        <v>0</v>
      </c>
      <c r="Q92" s="179">
        <v>0</v>
      </c>
      <c r="R92" s="179">
        <f>Q92*H92</f>
        <v>0</v>
      </c>
      <c r="S92" s="179">
        <v>0</v>
      </c>
      <c r="T92" s="180">
        <f>S92*H92</f>
        <v>0</v>
      </c>
      <c r="AR92" s="20" t="s">
        <v>377</v>
      </c>
      <c r="AT92" s="20" t="s">
        <v>123</v>
      </c>
      <c r="AU92" s="20" t="s">
        <v>81</v>
      </c>
      <c r="AY92" s="20" t="s">
        <v>121</v>
      </c>
      <c r="BE92" s="181">
        <f>IF(N92="základní",J92,0)</f>
        <v>0</v>
      </c>
      <c r="BF92" s="181">
        <f>IF(N92="snížená",J92,0)</f>
        <v>0</v>
      </c>
      <c r="BG92" s="181">
        <f>IF(N92="zákl. přenesená",J92,0)</f>
        <v>0</v>
      </c>
      <c r="BH92" s="181">
        <f>IF(N92="sníž. přenesená",J92,0)</f>
        <v>0</v>
      </c>
      <c r="BI92" s="181">
        <f>IF(N92="nulová",J92,0)</f>
        <v>0</v>
      </c>
      <c r="BJ92" s="20" t="s">
        <v>79</v>
      </c>
      <c r="BK92" s="181">
        <f>ROUND(I92*H92,2)</f>
        <v>0</v>
      </c>
      <c r="BL92" s="20" t="s">
        <v>377</v>
      </c>
      <c r="BM92" s="20" t="s">
        <v>423</v>
      </c>
    </row>
    <row r="93" spans="2:65" s="1" customFormat="1" ht="13.5">
      <c r="B93" s="37"/>
      <c r="D93" s="182" t="s">
        <v>130</v>
      </c>
      <c r="F93" s="183" t="s">
        <v>420</v>
      </c>
      <c r="I93" s="184"/>
      <c r="L93" s="37"/>
      <c r="M93" s="185"/>
      <c r="N93" s="38"/>
      <c r="O93" s="38"/>
      <c r="P93" s="38"/>
      <c r="Q93" s="38"/>
      <c r="R93" s="38"/>
      <c r="S93" s="38"/>
      <c r="T93" s="66"/>
      <c r="AT93" s="20" t="s">
        <v>130</v>
      </c>
      <c r="AU93" s="20" t="s">
        <v>81</v>
      </c>
    </row>
    <row r="94" spans="2:65" s="1" customFormat="1" ht="16.5" customHeight="1">
      <c r="B94" s="169"/>
      <c r="C94" s="170" t="s">
        <v>169</v>
      </c>
      <c r="D94" s="170" t="s">
        <v>123</v>
      </c>
      <c r="E94" s="171" t="s">
        <v>424</v>
      </c>
      <c r="F94" s="172" t="s">
        <v>425</v>
      </c>
      <c r="G94" s="173" t="s">
        <v>405</v>
      </c>
      <c r="H94" s="174">
        <v>1</v>
      </c>
      <c r="I94" s="175"/>
      <c r="J94" s="176">
        <f>ROUND(I94*H94,2)</f>
        <v>0</v>
      </c>
      <c r="K94" s="172" t="s">
        <v>127</v>
      </c>
      <c r="L94" s="37"/>
      <c r="M94" s="177" t="s">
        <v>5</v>
      </c>
      <c r="N94" s="178" t="s">
        <v>42</v>
      </c>
      <c r="O94" s="38"/>
      <c r="P94" s="179">
        <f>O94*H94</f>
        <v>0</v>
      </c>
      <c r="Q94" s="179">
        <v>0</v>
      </c>
      <c r="R94" s="179">
        <f>Q94*H94</f>
        <v>0</v>
      </c>
      <c r="S94" s="179">
        <v>0</v>
      </c>
      <c r="T94" s="180">
        <f>S94*H94</f>
        <v>0</v>
      </c>
      <c r="AR94" s="20" t="s">
        <v>377</v>
      </c>
      <c r="AT94" s="20" t="s">
        <v>123</v>
      </c>
      <c r="AU94" s="20" t="s">
        <v>81</v>
      </c>
      <c r="AY94" s="20" t="s">
        <v>121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20" t="s">
        <v>79</v>
      </c>
      <c r="BK94" s="181">
        <f>ROUND(I94*H94,2)</f>
        <v>0</v>
      </c>
      <c r="BL94" s="20" t="s">
        <v>377</v>
      </c>
      <c r="BM94" s="20" t="s">
        <v>426</v>
      </c>
    </row>
    <row r="95" spans="2:65" s="1" customFormat="1" ht="13.5">
      <c r="B95" s="37"/>
      <c r="D95" s="182" t="s">
        <v>130</v>
      </c>
      <c r="F95" s="183" t="s">
        <v>420</v>
      </c>
      <c r="I95" s="184"/>
      <c r="L95" s="37"/>
      <c r="M95" s="185"/>
      <c r="N95" s="38"/>
      <c r="O95" s="38"/>
      <c r="P95" s="38"/>
      <c r="Q95" s="38"/>
      <c r="R95" s="38"/>
      <c r="S95" s="38"/>
      <c r="T95" s="66"/>
      <c r="AT95" s="20" t="s">
        <v>130</v>
      </c>
      <c r="AU95" s="20" t="s">
        <v>81</v>
      </c>
    </row>
    <row r="96" spans="2:65" s="1" customFormat="1" ht="16.5" customHeight="1">
      <c r="B96" s="169"/>
      <c r="C96" s="170" t="s">
        <v>175</v>
      </c>
      <c r="D96" s="170" t="s">
        <v>123</v>
      </c>
      <c r="E96" s="171" t="s">
        <v>427</v>
      </c>
      <c r="F96" s="172" t="s">
        <v>428</v>
      </c>
      <c r="G96" s="173" t="s">
        <v>405</v>
      </c>
      <c r="H96" s="174">
        <v>1</v>
      </c>
      <c r="I96" s="175"/>
      <c r="J96" s="176">
        <f>ROUND(I96*H96,2)</f>
        <v>0</v>
      </c>
      <c r="K96" s="172" t="s">
        <v>127</v>
      </c>
      <c r="L96" s="37"/>
      <c r="M96" s="177" t="s">
        <v>5</v>
      </c>
      <c r="N96" s="178" t="s">
        <v>42</v>
      </c>
      <c r="O96" s="38"/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AR96" s="20" t="s">
        <v>377</v>
      </c>
      <c r="AT96" s="20" t="s">
        <v>123</v>
      </c>
      <c r="AU96" s="20" t="s">
        <v>81</v>
      </c>
      <c r="AY96" s="20" t="s">
        <v>121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20" t="s">
        <v>79</v>
      </c>
      <c r="BK96" s="181">
        <f>ROUND(I96*H96,2)</f>
        <v>0</v>
      </c>
      <c r="BL96" s="20" t="s">
        <v>377</v>
      </c>
      <c r="BM96" s="20" t="s">
        <v>429</v>
      </c>
    </row>
    <row r="97" spans="2:47" s="1" customFormat="1" ht="94.5">
      <c r="B97" s="37"/>
      <c r="D97" s="182" t="s">
        <v>130</v>
      </c>
      <c r="F97" s="183" t="s">
        <v>430</v>
      </c>
      <c r="I97" s="184"/>
      <c r="L97" s="37"/>
      <c r="M97" s="198"/>
      <c r="N97" s="199"/>
      <c r="O97" s="199"/>
      <c r="P97" s="199"/>
      <c r="Q97" s="199"/>
      <c r="R97" s="199"/>
      <c r="S97" s="199"/>
      <c r="T97" s="200"/>
      <c r="AT97" s="20" t="s">
        <v>130</v>
      </c>
      <c r="AU97" s="20" t="s">
        <v>81</v>
      </c>
    </row>
    <row r="98" spans="2:47" s="1" customFormat="1" ht="6.95" customHeight="1">
      <c r="B98" s="52"/>
      <c r="C98" s="53"/>
      <c r="D98" s="53"/>
      <c r="E98" s="53"/>
      <c r="F98" s="53"/>
      <c r="G98" s="53"/>
      <c r="H98" s="53"/>
      <c r="I98" s="123"/>
      <c r="J98" s="53"/>
      <c r="K98" s="53"/>
      <c r="L98" s="37"/>
    </row>
  </sheetData>
  <autoFilter ref="C77:K97" xr:uid="{00000000-0009-0000-0000-000002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77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101 - Komunikace - ul. Re...</vt:lpstr>
      <vt:lpstr>00 - Všeobecné podmínky</vt:lpstr>
      <vt:lpstr>'00 - Všeobecné podmínky'!Názvy_tisku</vt:lpstr>
      <vt:lpstr>'101 - Komunikace - ul. Re...'!Názvy_tisku</vt:lpstr>
      <vt:lpstr>'Rekapitulace stavby'!Názvy_tisku</vt:lpstr>
      <vt:lpstr>'00 - Všeobecné podmínky'!Oblast_tisku</vt:lpstr>
      <vt:lpstr>'101 - Komunikace - ul. Re...'!Oblast_tisku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DELL1-PC\DELL1</dc:creator>
  <cp:lastModifiedBy>DELL1</cp:lastModifiedBy>
  <dcterms:created xsi:type="dcterms:W3CDTF">2018-04-25T12:08:24Z</dcterms:created>
  <dcterms:modified xsi:type="dcterms:W3CDTF">2018-04-25T12:09:05Z</dcterms:modified>
</cp:coreProperties>
</file>